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charts/chart3.xml" ContentType="application/vnd.openxmlformats-officedocument.drawingml.chart+xml"/>
  <Override PartName="/xl/theme/themeOverride2.xml" ContentType="application/vnd.openxmlformats-officedocument.themeOverride+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fileSharing readOnlyRecommended="1"/>
  <workbookPr defaultThemeVersion="124226"/>
  <mc:AlternateContent xmlns:mc="http://schemas.openxmlformats.org/markup-compatibility/2006">
    <mc:Choice Requires="x15">
      <x15ac:absPath xmlns:x15ac="http://schemas.microsoft.com/office/spreadsheetml/2010/11/ac" url="https://nhsproviders1-my.sharepoint.com/personal/shannon_robinson_nhsproviders_org/Documents/Webpages/TWI/"/>
    </mc:Choice>
  </mc:AlternateContent>
  <xr:revisionPtr revIDLastSave="3" documentId="8_{9757726C-FC09-4636-849B-8A14A71F8778}" xr6:coauthVersionLast="47" xr6:coauthVersionMax="47" xr10:uidLastSave="{B547F265-C2FD-4DA3-9C0F-3932E24A2972}"/>
  <workbookProtection lockStructure="1"/>
  <bookViews>
    <workbookView xWindow="-110" yWindow="-110" windowWidth="22780" windowHeight="14660" activeTab="2" xr2:uid="{00000000-000D-0000-FFFF-FFFF00000000}"/>
  </bookViews>
  <sheets>
    <sheet name="Mortality Data - Incident Date" sheetId="1" r:id="rId1"/>
    <sheet name="Mortality Data - Reported Date" sheetId="3" state="hidden" r:id="rId2"/>
    <sheet name="Mortality Graphs" sheetId="2" r:id="rId3"/>
  </sheets>
  <definedNames>
    <definedName name="Date" localSheetId="0">OFFSET('Mortality Data - Incident Date'!$B$5,0,0,COUNTA('Mortality Data - Incident Date'!$B:$B)-6)</definedName>
    <definedName name="Date" localSheetId="1">OFFSET('Mortality Data - Reported Date'!$B$5,0,0,COUNTA('Mortality Data - Reported Date'!$B:$B)-6)</definedName>
    <definedName name="LCL" localSheetId="0">OFFSET('Mortality Data - Incident Date'!$H$5,0,0,COUNTA('Mortality Data - Incident Date'!$I:$I)-1)</definedName>
    <definedName name="LCL" localSheetId="1">OFFSET('Mortality Data - Reported Date'!$H$5,0,0,COUNTA('Mortality Data - Reported Date'!$I:$I)-1)</definedName>
    <definedName name="Mean" localSheetId="0">OFFSET('Mortality Data - Incident Date'!$F$5,0,0,COUNTA('Mortality Data - Incident Date'!$G:$G)-2)</definedName>
    <definedName name="Mean" localSheetId="1">OFFSET('Mortality Data - Reported Date'!$F$5,0,0,COUNTA('Mortality Data - Reported Date'!$G:$G)-2)</definedName>
    <definedName name="Target" localSheetId="0">OFFSET('Mortality Data - Incident Date'!#REF!,0,0,COUNTA('Mortality Data - Incident Date'!#REF!)-1)</definedName>
    <definedName name="Target" localSheetId="1">OFFSET('Mortality Data - Reported Date'!#REF!,0,0,COUNTA('Mortality Data - Reported Date'!#REF!)-1)</definedName>
    <definedName name="UCL" localSheetId="0">OFFSET('Mortality Data - Incident Date'!$G$5,0,0,COUNTA('Mortality Data - Incident Date'!$H:$H)-1)</definedName>
    <definedName name="UCL" localSheetId="1">OFFSET('Mortality Data - Reported Date'!$G$5,0,0,COUNTA('Mortality Data - Reported Date'!$H:$H)-1)</definedName>
    <definedName name="Value" localSheetId="0">OFFSET('Mortality Data - Incident Date'!#REF!,0,0,COUNTA('Mortality Data - Incident Date'!$D:$D)-1)</definedName>
    <definedName name="Value" localSheetId="1">OFFSET('Mortality Data - Reported Date'!#REF!,0,0,COUNTA('Mortality Data - Reported Date'!$D:$D)-1)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9" i="3" l="1"/>
  <c r="K159" i="3"/>
  <c r="M159" i="3"/>
  <c r="N159" i="3"/>
  <c r="O159" i="3"/>
  <c r="P159" i="3"/>
  <c r="D159" i="1"/>
  <c r="K159" i="1"/>
  <c r="M159" i="1"/>
  <c r="N159" i="1"/>
  <c r="O159" i="1"/>
  <c r="P159" i="1"/>
  <c r="D158" i="3"/>
  <c r="K158" i="3"/>
  <c r="M158" i="3"/>
  <c r="N158" i="3"/>
  <c r="O158" i="3"/>
  <c r="P158" i="3"/>
  <c r="D158" i="1"/>
  <c r="K158" i="1"/>
  <c r="M158" i="1"/>
  <c r="N158" i="1"/>
  <c r="O158" i="1"/>
  <c r="P158" i="1"/>
  <c r="D155" i="3"/>
  <c r="K155" i="3"/>
  <c r="M155" i="3"/>
  <c r="N155" i="3"/>
  <c r="O155" i="3"/>
  <c r="P155" i="3"/>
  <c r="D156" i="3"/>
  <c r="K156" i="3"/>
  <c r="M156" i="3"/>
  <c r="N156" i="3"/>
  <c r="O156" i="3"/>
  <c r="P156" i="3"/>
  <c r="D157" i="3"/>
  <c r="K157" i="3"/>
  <c r="M157" i="3"/>
  <c r="N157" i="3"/>
  <c r="O157" i="3"/>
  <c r="P157" i="3"/>
  <c r="D155" i="1"/>
  <c r="K155" i="1"/>
  <c r="M155" i="1"/>
  <c r="N155" i="1"/>
  <c r="O155" i="1"/>
  <c r="P155" i="1"/>
  <c r="D156" i="1"/>
  <c r="K156" i="1"/>
  <c r="M156" i="1"/>
  <c r="N156" i="1"/>
  <c r="O156" i="1"/>
  <c r="P156" i="1"/>
  <c r="D157" i="1"/>
  <c r="K157" i="1"/>
  <c r="M157" i="1"/>
  <c r="N157" i="1"/>
  <c r="O157" i="1"/>
  <c r="P157" i="1"/>
  <c r="D154" i="3"/>
  <c r="K154" i="3"/>
  <c r="M154" i="3"/>
  <c r="N154" i="3"/>
  <c r="O154" i="3"/>
  <c r="P154" i="3"/>
  <c r="D154" i="1"/>
  <c r="K154" i="1"/>
  <c r="M154" i="1"/>
  <c r="N154" i="1"/>
  <c r="O154" i="1"/>
  <c r="P154" i="1"/>
  <c r="D137" i="1"/>
  <c r="K137" i="1"/>
  <c r="M137" i="1"/>
  <c r="N137" i="1"/>
  <c r="O137" i="1"/>
  <c r="P137" i="1"/>
  <c r="D138" i="1"/>
  <c r="K138" i="1"/>
  <c r="M138" i="1"/>
  <c r="N138" i="1"/>
  <c r="O138" i="1"/>
  <c r="P138" i="1"/>
  <c r="D139" i="1"/>
  <c r="K139" i="1"/>
  <c r="M139" i="1"/>
  <c r="N139" i="1"/>
  <c r="O139" i="1"/>
  <c r="P139" i="1"/>
  <c r="D140" i="1"/>
  <c r="K140" i="1"/>
  <c r="M140" i="1"/>
  <c r="N140" i="1"/>
  <c r="O140" i="1"/>
  <c r="P140" i="1"/>
  <c r="D141" i="1"/>
  <c r="K141" i="1"/>
  <c r="M141" i="1"/>
  <c r="N141" i="1"/>
  <c r="O141" i="1"/>
  <c r="P141" i="1"/>
  <c r="D142" i="1"/>
  <c r="K142" i="1"/>
  <c r="M142" i="1"/>
  <c r="N142" i="1"/>
  <c r="O142" i="1"/>
  <c r="P142" i="1"/>
  <c r="D143" i="1"/>
  <c r="K143" i="1"/>
  <c r="M143" i="1"/>
  <c r="N143" i="1"/>
  <c r="O143" i="1"/>
  <c r="P143" i="1"/>
  <c r="D144" i="1"/>
  <c r="K144" i="1"/>
  <c r="M144" i="1"/>
  <c r="N144" i="1"/>
  <c r="O144" i="1"/>
  <c r="P144" i="1"/>
  <c r="D145" i="1"/>
  <c r="K145" i="1"/>
  <c r="M145" i="1"/>
  <c r="N145" i="1"/>
  <c r="O145" i="1"/>
  <c r="P145" i="1"/>
  <c r="D146" i="1"/>
  <c r="K146" i="1"/>
  <c r="M146" i="1"/>
  <c r="N146" i="1"/>
  <c r="O146" i="1"/>
  <c r="P146" i="1"/>
  <c r="D147" i="1"/>
  <c r="K147" i="1"/>
  <c r="M147" i="1"/>
  <c r="N147" i="1"/>
  <c r="O147" i="1"/>
  <c r="P147" i="1"/>
  <c r="D148" i="1"/>
  <c r="K148" i="1"/>
  <c r="M148" i="1"/>
  <c r="N148" i="1"/>
  <c r="O148" i="1"/>
  <c r="P148" i="1"/>
  <c r="D149" i="1"/>
  <c r="K149" i="1"/>
  <c r="M149" i="1"/>
  <c r="N149" i="1"/>
  <c r="O149" i="1"/>
  <c r="P149" i="1"/>
  <c r="D150" i="1"/>
  <c r="K150" i="1"/>
  <c r="M150" i="1"/>
  <c r="N150" i="1"/>
  <c r="D151" i="1"/>
  <c r="K151" i="1"/>
  <c r="M151" i="1"/>
  <c r="N151" i="1"/>
  <c r="O151" i="1"/>
  <c r="P151" i="1"/>
  <c r="D152" i="1"/>
  <c r="K152" i="1"/>
  <c r="M152" i="1"/>
  <c r="N152" i="1"/>
  <c r="O152" i="1"/>
  <c r="P152" i="1"/>
  <c r="D153" i="1"/>
  <c r="K153" i="1"/>
  <c r="M153" i="1"/>
  <c r="N153" i="1"/>
  <c r="O153" i="1"/>
  <c r="P153" i="1"/>
  <c r="D137" i="3"/>
  <c r="K137" i="3"/>
  <c r="M137" i="3"/>
  <c r="N137" i="3"/>
  <c r="O137" i="3"/>
  <c r="P137" i="3"/>
  <c r="D138" i="3"/>
  <c r="K138" i="3"/>
  <c r="M138" i="3"/>
  <c r="N138" i="3"/>
  <c r="O138" i="3"/>
  <c r="P138" i="3"/>
  <c r="D139" i="3"/>
  <c r="K139" i="3"/>
  <c r="M139" i="3"/>
  <c r="N139" i="3"/>
  <c r="O139" i="3"/>
  <c r="P139" i="3"/>
  <c r="D140" i="3"/>
  <c r="K140" i="3"/>
  <c r="M140" i="3"/>
  <c r="N140" i="3"/>
  <c r="O140" i="3"/>
  <c r="P140" i="3"/>
  <c r="D141" i="3"/>
  <c r="K141" i="3"/>
  <c r="M141" i="3"/>
  <c r="N141" i="3"/>
  <c r="O141" i="3"/>
  <c r="P141" i="3"/>
  <c r="D142" i="3"/>
  <c r="K142" i="3"/>
  <c r="M142" i="3"/>
  <c r="N142" i="3"/>
  <c r="O142" i="3"/>
  <c r="P142" i="3"/>
  <c r="D143" i="3"/>
  <c r="K143" i="3"/>
  <c r="M143" i="3"/>
  <c r="N143" i="3"/>
  <c r="O143" i="3"/>
  <c r="P143" i="3"/>
  <c r="D144" i="3"/>
  <c r="K144" i="3"/>
  <c r="M144" i="3"/>
  <c r="N144" i="3"/>
  <c r="O144" i="3"/>
  <c r="P144" i="3"/>
  <c r="D145" i="3"/>
  <c r="K145" i="3"/>
  <c r="M145" i="3"/>
  <c r="N145" i="3"/>
  <c r="O145" i="3"/>
  <c r="P145" i="3"/>
  <c r="D146" i="3"/>
  <c r="K146" i="3"/>
  <c r="M146" i="3"/>
  <c r="N146" i="3"/>
  <c r="O146" i="3"/>
  <c r="P146" i="3"/>
  <c r="D147" i="3"/>
  <c r="K147" i="3"/>
  <c r="M147" i="3"/>
  <c r="N147" i="3"/>
  <c r="O147" i="3"/>
  <c r="P147" i="3"/>
  <c r="D148" i="3"/>
  <c r="K148" i="3"/>
  <c r="M148" i="3"/>
  <c r="N148" i="3"/>
  <c r="O148" i="3"/>
  <c r="P148" i="3"/>
  <c r="D149" i="3"/>
  <c r="K149" i="3"/>
  <c r="M149" i="3"/>
  <c r="N149" i="3"/>
  <c r="O149" i="3"/>
  <c r="P149" i="3"/>
  <c r="D150" i="3"/>
  <c r="K150" i="3"/>
  <c r="N150" i="3"/>
  <c r="D151" i="3"/>
  <c r="K151" i="3"/>
  <c r="M151" i="3"/>
  <c r="N151" i="3"/>
  <c r="O151" i="3"/>
  <c r="P151" i="3"/>
  <c r="D152" i="3"/>
  <c r="K152" i="3"/>
  <c r="M152" i="3"/>
  <c r="N152" i="3"/>
  <c r="O152" i="3"/>
  <c r="P152" i="3"/>
  <c r="D153" i="3"/>
  <c r="M150" i="3" s="1"/>
  <c r="K153" i="3"/>
  <c r="M153" i="3"/>
  <c r="N153" i="3"/>
  <c r="O153" i="3"/>
  <c r="P153" i="3"/>
  <c r="P136" i="3"/>
  <c r="O136" i="3"/>
  <c r="N136" i="3"/>
  <c r="M136" i="3"/>
  <c r="K136" i="3"/>
  <c r="D136" i="3"/>
  <c r="P135" i="3"/>
  <c r="O135" i="3"/>
  <c r="N135" i="3"/>
  <c r="M135" i="3"/>
  <c r="K135" i="3"/>
  <c r="D135" i="3"/>
  <c r="P134" i="3"/>
  <c r="O134" i="3"/>
  <c r="N134" i="3"/>
  <c r="M134" i="3"/>
  <c r="K134" i="3"/>
  <c r="D134" i="3"/>
  <c r="N133" i="3"/>
  <c r="K133" i="3"/>
  <c r="D133" i="3"/>
  <c r="P132" i="3"/>
  <c r="O132" i="3"/>
  <c r="N132" i="3"/>
  <c r="M132" i="3"/>
  <c r="K132" i="3"/>
  <c r="D132" i="3"/>
  <c r="P131" i="3"/>
  <c r="O131" i="3"/>
  <c r="N131" i="3"/>
  <c r="M131" i="3"/>
  <c r="K131" i="3"/>
  <c r="D131" i="3"/>
  <c r="P130" i="3"/>
  <c r="O130" i="3"/>
  <c r="N130" i="3"/>
  <c r="M130" i="3"/>
  <c r="K130" i="3"/>
  <c r="D130" i="3"/>
  <c r="P129" i="3"/>
  <c r="O129" i="3"/>
  <c r="N129" i="3"/>
  <c r="M129" i="3"/>
  <c r="K129" i="3"/>
  <c r="D129" i="3"/>
  <c r="P128" i="3"/>
  <c r="O128" i="3"/>
  <c r="N128" i="3"/>
  <c r="M128" i="3"/>
  <c r="K128" i="3"/>
  <c r="D128" i="3"/>
  <c r="P127" i="3"/>
  <c r="O127" i="3"/>
  <c r="N127" i="3"/>
  <c r="M127" i="3"/>
  <c r="K127" i="3"/>
  <c r="D127" i="3"/>
  <c r="P126" i="3"/>
  <c r="O126" i="3"/>
  <c r="N126" i="3"/>
  <c r="M126" i="3"/>
  <c r="K126" i="3"/>
  <c r="D126" i="3"/>
  <c r="P125" i="3"/>
  <c r="O125" i="3"/>
  <c r="N125" i="3"/>
  <c r="M125" i="3"/>
  <c r="K125" i="3"/>
  <c r="D125" i="3"/>
  <c r="N124" i="3"/>
  <c r="K124" i="3"/>
  <c r="D124" i="3"/>
  <c r="P123" i="3"/>
  <c r="O123" i="3"/>
  <c r="N123" i="3"/>
  <c r="M123" i="3"/>
  <c r="K123" i="3"/>
  <c r="D123" i="3"/>
  <c r="P122" i="3"/>
  <c r="O122" i="3"/>
  <c r="N122" i="3"/>
  <c r="M122" i="3"/>
  <c r="K122" i="3"/>
  <c r="D122" i="3"/>
  <c r="P121" i="3"/>
  <c r="O121" i="3"/>
  <c r="N121" i="3"/>
  <c r="M121" i="3"/>
  <c r="K121" i="3"/>
  <c r="D121" i="3"/>
  <c r="P120" i="3"/>
  <c r="O120" i="3"/>
  <c r="N120" i="3"/>
  <c r="M120" i="3"/>
  <c r="K120" i="3"/>
  <c r="D120" i="3"/>
  <c r="P119" i="3"/>
  <c r="O119" i="3"/>
  <c r="N119" i="3"/>
  <c r="M119" i="3"/>
  <c r="K119" i="3"/>
  <c r="D119" i="3"/>
  <c r="P118" i="3"/>
  <c r="O118" i="3"/>
  <c r="N118" i="3"/>
  <c r="M118" i="3"/>
  <c r="K118" i="3"/>
  <c r="D118" i="3"/>
  <c r="P117" i="3"/>
  <c r="O117" i="3"/>
  <c r="N117" i="3"/>
  <c r="M117" i="3"/>
  <c r="K117" i="3"/>
  <c r="D117" i="3"/>
  <c r="P116" i="3"/>
  <c r="O116" i="3"/>
  <c r="N116" i="3"/>
  <c r="M116" i="3"/>
  <c r="K116" i="3"/>
  <c r="D116" i="3"/>
  <c r="P115" i="3"/>
  <c r="O115" i="3"/>
  <c r="N115" i="3"/>
  <c r="M115" i="3"/>
  <c r="K115" i="3"/>
  <c r="D115" i="3"/>
  <c r="P114" i="3"/>
  <c r="O114" i="3"/>
  <c r="N114" i="3"/>
  <c r="M114" i="3"/>
  <c r="K114" i="3"/>
  <c r="D114" i="3"/>
  <c r="P113" i="3"/>
  <c r="O113" i="3"/>
  <c r="N113" i="3"/>
  <c r="M113" i="3"/>
  <c r="K113" i="3"/>
  <c r="D113" i="3"/>
  <c r="P112" i="3"/>
  <c r="O112" i="3"/>
  <c r="N112" i="3"/>
  <c r="M112" i="3"/>
  <c r="K112" i="3"/>
  <c r="D112" i="3"/>
  <c r="P111" i="3"/>
  <c r="O111" i="3"/>
  <c r="N111" i="3"/>
  <c r="M111" i="3"/>
  <c r="K111" i="3"/>
  <c r="D111" i="3"/>
  <c r="P110" i="3"/>
  <c r="O110" i="3"/>
  <c r="N110" i="3"/>
  <c r="M110" i="3"/>
  <c r="K110" i="3"/>
  <c r="D110" i="3"/>
  <c r="P109" i="3"/>
  <c r="O109" i="3"/>
  <c r="N109" i="3"/>
  <c r="M109" i="3"/>
  <c r="K109" i="3"/>
  <c r="D109" i="3"/>
  <c r="N108" i="3"/>
  <c r="P108" i="3" s="1"/>
  <c r="M108" i="3"/>
  <c r="K108" i="3"/>
  <c r="D108" i="3"/>
  <c r="P107" i="3"/>
  <c r="O107" i="3"/>
  <c r="N107" i="3"/>
  <c r="M107" i="3"/>
  <c r="K107" i="3"/>
  <c r="D107" i="3"/>
  <c r="P106" i="3"/>
  <c r="O106" i="3"/>
  <c r="N106" i="3"/>
  <c r="M106" i="3"/>
  <c r="K106" i="3"/>
  <c r="D106" i="3"/>
  <c r="P105" i="3"/>
  <c r="O105" i="3"/>
  <c r="N105" i="3"/>
  <c r="M105" i="3"/>
  <c r="K105" i="3"/>
  <c r="D105" i="3"/>
  <c r="P104" i="3"/>
  <c r="O104" i="3"/>
  <c r="N104" i="3"/>
  <c r="M104" i="3"/>
  <c r="K104" i="3"/>
  <c r="D104" i="3"/>
  <c r="P103" i="3"/>
  <c r="O103" i="3"/>
  <c r="N103" i="3"/>
  <c r="M103" i="3"/>
  <c r="K103" i="3"/>
  <c r="D103" i="3"/>
  <c r="P102" i="3"/>
  <c r="O102" i="3"/>
  <c r="N102" i="3"/>
  <c r="M102" i="3"/>
  <c r="K102" i="3"/>
  <c r="D102" i="3"/>
  <c r="P101" i="3"/>
  <c r="O101" i="3"/>
  <c r="N101" i="3"/>
  <c r="M101" i="3"/>
  <c r="K101" i="3"/>
  <c r="D101" i="3"/>
  <c r="O100" i="3"/>
  <c r="N100" i="3"/>
  <c r="M100" i="3"/>
  <c r="P100" i="3" s="1"/>
  <c r="K100" i="3"/>
  <c r="D100" i="3"/>
  <c r="P99" i="3"/>
  <c r="O99" i="3"/>
  <c r="N99" i="3"/>
  <c r="M99" i="3"/>
  <c r="K99" i="3"/>
  <c r="D99" i="3"/>
  <c r="P98" i="3"/>
  <c r="O98" i="3"/>
  <c r="N98" i="3"/>
  <c r="M98" i="3"/>
  <c r="K98" i="3"/>
  <c r="D98" i="3"/>
  <c r="N97" i="3"/>
  <c r="K97" i="3"/>
  <c r="D97" i="3"/>
  <c r="P96" i="3"/>
  <c r="O96" i="3"/>
  <c r="N96" i="3"/>
  <c r="M96" i="3"/>
  <c r="K96" i="3"/>
  <c r="D96" i="3"/>
  <c r="P95" i="3"/>
  <c r="O95" i="3"/>
  <c r="N95" i="3"/>
  <c r="M95" i="3"/>
  <c r="K95" i="3"/>
  <c r="D95" i="3"/>
  <c r="P94" i="3"/>
  <c r="O94" i="3"/>
  <c r="N94" i="3"/>
  <c r="M94" i="3"/>
  <c r="K94" i="3"/>
  <c r="D94" i="3"/>
  <c r="P93" i="3"/>
  <c r="O93" i="3"/>
  <c r="N93" i="3"/>
  <c r="M93" i="3"/>
  <c r="K93" i="3"/>
  <c r="D93" i="3"/>
  <c r="P92" i="3"/>
  <c r="N92" i="3"/>
  <c r="O92" i="3" s="1"/>
  <c r="M92" i="3"/>
  <c r="K92" i="3"/>
  <c r="D92" i="3"/>
  <c r="P91" i="3"/>
  <c r="O91" i="3"/>
  <c r="N91" i="3"/>
  <c r="M91" i="3"/>
  <c r="K91" i="3"/>
  <c r="D91" i="3"/>
  <c r="P90" i="3"/>
  <c r="O90" i="3"/>
  <c r="N90" i="3"/>
  <c r="M90" i="3"/>
  <c r="K90" i="3"/>
  <c r="D90" i="3"/>
  <c r="N89" i="3"/>
  <c r="K89" i="3"/>
  <c r="D89" i="3"/>
  <c r="P88" i="3"/>
  <c r="O88" i="3"/>
  <c r="N88" i="3"/>
  <c r="M88" i="3"/>
  <c r="K88" i="3"/>
  <c r="D88" i="3"/>
  <c r="P87" i="3"/>
  <c r="O87" i="3"/>
  <c r="N87" i="3"/>
  <c r="M87" i="3"/>
  <c r="K87" i="3"/>
  <c r="D87" i="3"/>
  <c r="P86" i="3"/>
  <c r="O86" i="3"/>
  <c r="N86" i="3"/>
  <c r="M86" i="3"/>
  <c r="K86" i="3"/>
  <c r="D86" i="3"/>
  <c r="P85" i="3"/>
  <c r="O85" i="3"/>
  <c r="N85" i="3"/>
  <c r="M85" i="3"/>
  <c r="K85" i="3"/>
  <c r="D85" i="3"/>
  <c r="P84" i="3"/>
  <c r="O84" i="3"/>
  <c r="N84" i="3"/>
  <c r="M84" i="3"/>
  <c r="K84" i="3"/>
  <c r="D84" i="3"/>
  <c r="P83" i="3"/>
  <c r="O83" i="3"/>
  <c r="N83" i="3"/>
  <c r="M83" i="3"/>
  <c r="K83" i="3"/>
  <c r="D83" i="3"/>
  <c r="P82" i="3"/>
  <c r="O82" i="3"/>
  <c r="N82" i="3"/>
  <c r="M82" i="3"/>
  <c r="K82" i="3"/>
  <c r="D82" i="3"/>
  <c r="P81" i="3"/>
  <c r="O81" i="3"/>
  <c r="N81" i="3"/>
  <c r="M81" i="3"/>
  <c r="K81" i="3"/>
  <c r="D81" i="3"/>
  <c r="P80" i="3"/>
  <c r="O80" i="3"/>
  <c r="N80" i="3"/>
  <c r="M80" i="3"/>
  <c r="K80" i="3"/>
  <c r="D80" i="3"/>
  <c r="P79" i="3"/>
  <c r="O79" i="3"/>
  <c r="N79" i="3"/>
  <c r="M79" i="3"/>
  <c r="K79" i="3"/>
  <c r="D79" i="3"/>
  <c r="P78" i="3"/>
  <c r="O78" i="3"/>
  <c r="N78" i="3"/>
  <c r="M78" i="3"/>
  <c r="K78" i="3"/>
  <c r="D78" i="3"/>
  <c r="P77" i="3"/>
  <c r="O77" i="3"/>
  <c r="N77" i="3"/>
  <c r="M77" i="3"/>
  <c r="K77" i="3"/>
  <c r="D77" i="3"/>
  <c r="P76" i="3"/>
  <c r="O76" i="3"/>
  <c r="N76" i="3"/>
  <c r="M76" i="3"/>
  <c r="K76" i="3"/>
  <c r="D76" i="3"/>
  <c r="P75" i="3"/>
  <c r="O75" i="3"/>
  <c r="N75" i="3"/>
  <c r="M75" i="3"/>
  <c r="K75" i="3"/>
  <c r="D75" i="3"/>
  <c r="P74" i="3"/>
  <c r="O74" i="3"/>
  <c r="N74" i="3"/>
  <c r="M74" i="3"/>
  <c r="K74" i="3"/>
  <c r="D74" i="3"/>
  <c r="P73" i="3"/>
  <c r="O73" i="3"/>
  <c r="N73" i="3"/>
  <c r="M73" i="3"/>
  <c r="K73" i="3"/>
  <c r="D73" i="3"/>
  <c r="P72" i="3"/>
  <c r="O72" i="3"/>
  <c r="N72" i="3"/>
  <c r="M72" i="3"/>
  <c r="K72" i="3"/>
  <c r="D72" i="3"/>
  <c r="P71" i="3"/>
  <c r="O71" i="3"/>
  <c r="N71" i="3"/>
  <c r="M71" i="3"/>
  <c r="K71" i="3"/>
  <c r="D71" i="3"/>
  <c r="P70" i="3"/>
  <c r="O70" i="3"/>
  <c r="N70" i="3"/>
  <c r="M70" i="3"/>
  <c r="K70" i="3"/>
  <c r="D70" i="3"/>
  <c r="P69" i="3"/>
  <c r="O69" i="3"/>
  <c r="N69" i="3"/>
  <c r="M69" i="3"/>
  <c r="K69" i="3"/>
  <c r="D69" i="3"/>
  <c r="N68" i="3"/>
  <c r="P68" i="3" s="1"/>
  <c r="M68" i="3"/>
  <c r="K68" i="3"/>
  <c r="D68" i="3"/>
  <c r="N67" i="3"/>
  <c r="K67" i="3"/>
  <c r="D67" i="3"/>
  <c r="N66" i="3"/>
  <c r="K66" i="3"/>
  <c r="D66" i="3"/>
  <c r="P65" i="3"/>
  <c r="O65" i="3"/>
  <c r="N65" i="3"/>
  <c r="M65" i="3"/>
  <c r="K65" i="3"/>
  <c r="D65" i="3"/>
  <c r="P64" i="3"/>
  <c r="O64" i="3"/>
  <c r="N64" i="3"/>
  <c r="M64" i="3"/>
  <c r="K64" i="3"/>
  <c r="D64" i="3"/>
  <c r="P63" i="3"/>
  <c r="O63" i="3"/>
  <c r="N63" i="3"/>
  <c r="M63" i="3"/>
  <c r="K63" i="3"/>
  <c r="D63" i="3"/>
  <c r="P62" i="3"/>
  <c r="O62" i="3"/>
  <c r="N62" i="3"/>
  <c r="M62" i="3"/>
  <c r="K62" i="3"/>
  <c r="D62" i="3"/>
  <c r="P61" i="3"/>
  <c r="O61" i="3"/>
  <c r="N61" i="3"/>
  <c r="M61" i="3"/>
  <c r="K61" i="3"/>
  <c r="D61" i="3"/>
  <c r="N60" i="3"/>
  <c r="P60" i="3" s="1"/>
  <c r="M60" i="3"/>
  <c r="K60" i="3"/>
  <c r="D60" i="3"/>
  <c r="N59" i="3"/>
  <c r="K59" i="3"/>
  <c r="D59" i="3"/>
  <c r="P58" i="3"/>
  <c r="O58" i="3"/>
  <c r="N58" i="3"/>
  <c r="M58" i="3"/>
  <c r="K58" i="3"/>
  <c r="D58" i="3"/>
  <c r="P57" i="3"/>
  <c r="O57" i="3"/>
  <c r="N57" i="3"/>
  <c r="M57" i="3"/>
  <c r="K57" i="3"/>
  <c r="D57" i="3"/>
  <c r="P56" i="3"/>
  <c r="O56" i="3"/>
  <c r="N56" i="3"/>
  <c r="M56" i="3"/>
  <c r="K56" i="3"/>
  <c r="D56" i="3"/>
  <c r="P55" i="3"/>
  <c r="O55" i="3"/>
  <c r="N55" i="3"/>
  <c r="M55" i="3"/>
  <c r="K55" i="3"/>
  <c r="D55" i="3"/>
  <c r="P54" i="3"/>
  <c r="O54" i="3"/>
  <c r="N54" i="3"/>
  <c r="M54" i="3"/>
  <c r="K54" i="3"/>
  <c r="D54" i="3"/>
  <c r="P53" i="3"/>
  <c r="O53" i="3"/>
  <c r="N53" i="3"/>
  <c r="M53" i="3"/>
  <c r="K53" i="3"/>
  <c r="D53" i="3"/>
  <c r="P52" i="3"/>
  <c r="O52" i="3"/>
  <c r="N52" i="3"/>
  <c r="M52" i="3"/>
  <c r="K52" i="3"/>
  <c r="D52" i="3"/>
  <c r="P51" i="3"/>
  <c r="O51" i="3"/>
  <c r="N51" i="3"/>
  <c r="M51" i="3"/>
  <c r="K51" i="3"/>
  <c r="D51" i="3"/>
  <c r="P50" i="3"/>
  <c r="O50" i="3"/>
  <c r="N50" i="3"/>
  <c r="M50" i="3"/>
  <c r="K50" i="3"/>
  <c r="D50" i="3"/>
  <c r="P49" i="3"/>
  <c r="O49" i="3"/>
  <c r="N49" i="3"/>
  <c r="M49" i="3"/>
  <c r="K49" i="3"/>
  <c r="D49" i="3"/>
  <c r="P48" i="3"/>
  <c r="O48" i="3"/>
  <c r="N48" i="3"/>
  <c r="M48" i="3"/>
  <c r="K48" i="3"/>
  <c r="D48" i="3"/>
  <c r="P47" i="3"/>
  <c r="O47" i="3"/>
  <c r="N47" i="3"/>
  <c r="M47" i="3"/>
  <c r="K47" i="3"/>
  <c r="D47" i="3"/>
  <c r="P46" i="3"/>
  <c r="O46" i="3"/>
  <c r="N46" i="3"/>
  <c r="M46" i="3"/>
  <c r="K46" i="3"/>
  <c r="D46" i="3"/>
  <c r="P45" i="3"/>
  <c r="O45" i="3"/>
  <c r="N45" i="3"/>
  <c r="M45" i="3"/>
  <c r="K45" i="3"/>
  <c r="D45" i="3"/>
  <c r="P44" i="3"/>
  <c r="O44" i="3"/>
  <c r="N44" i="3"/>
  <c r="M44" i="3"/>
  <c r="K44" i="3"/>
  <c r="D44" i="3"/>
  <c r="P43" i="3"/>
  <c r="O43" i="3"/>
  <c r="N43" i="3"/>
  <c r="M43" i="3"/>
  <c r="K43" i="3"/>
  <c r="D43" i="3"/>
  <c r="P42" i="3"/>
  <c r="O42" i="3"/>
  <c r="N42" i="3"/>
  <c r="M42" i="3"/>
  <c r="K42" i="3"/>
  <c r="D42" i="3"/>
  <c r="P41" i="3"/>
  <c r="O41" i="3"/>
  <c r="N41" i="3"/>
  <c r="M41" i="3"/>
  <c r="K41" i="3"/>
  <c r="D41" i="3"/>
  <c r="P40" i="3"/>
  <c r="O40" i="3"/>
  <c r="N40" i="3"/>
  <c r="M40" i="3"/>
  <c r="K40" i="3"/>
  <c r="D40" i="3"/>
  <c r="P39" i="3"/>
  <c r="O39" i="3"/>
  <c r="N39" i="3"/>
  <c r="M39" i="3"/>
  <c r="K39" i="3"/>
  <c r="D39" i="3"/>
  <c r="P38" i="3"/>
  <c r="O38" i="3"/>
  <c r="N38" i="3"/>
  <c r="M38" i="3"/>
  <c r="K38" i="3"/>
  <c r="D38" i="3"/>
  <c r="P37" i="3"/>
  <c r="O37" i="3"/>
  <c r="N37" i="3"/>
  <c r="M37" i="3"/>
  <c r="K37" i="3"/>
  <c r="D37" i="3"/>
  <c r="P36" i="3"/>
  <c r="O36" i="3"/>
  <c r="N36" i="3"/>
  <c r="M36" i="3"/>
  <c r="K36" i="3"/>
  <c r="D36" i="3"/>
  <c r="P35" i="3"/>
  <c r="O35" i="3"/>
  <c r="N35" i="3"/>
  <c r="M35" i="3"/>
  <c r="K35" i="3"/>
  <c r="D35" i="3"/>
  <c r="P34" i="3"/>
  <c r="O34" i="3"/>
  <c r="N34" i="3"/>
  <c r="M34" i="3"/>
  <c r="K34" i="3"/>
  <c r="D34" i="3"/>
  <c r="P33" i="3"/>
  <c r="O33" i="3"/>
  <c r="N33" i="3"/>
  <c r="M33" i="3"/>
  <c r="K33" i="3"/>
  <c r="D33" i="3"/>
  <c r="P32" i="3"/>
  <c r="O32" i="3"/>
  <c r="N32" i="3"/>
  <c r="M32" i="3"/>
  <c r="K32" i="3"/>
  <c r="D32" i="3"/>
  <c r="P31" i="3"/>
  <c r="O31" i="3"/>
  <c r="N31" i="3"/>
  <c r="M31" i="3"/>
  <c r="K31" i="3"/>
  <c r="D31" i="3"/>
  <c r="P30" i="3"/>
  <c r="O30" i="3"/>
  <c r="N30" i="3"/>
  <c r="M30" i="3"/>
  <c r="K30" i="3"/>
  <c r="D30" i="3"/>
  <c r="P29" i="3"/>
  <c r="O29" i="3"/>
  <c r="N29" i="3"/>
  <c r="M29" i="3"/>
  <c r="K29" i="3"/>
  <c r="D29" i="3"/>
  <c r="F28" i="3"/>
  <c r="F29" i="3" s="1"/>
  <c r="J29" i="3" s="1"/>
  <c r="D28" i="3"/>
  <c r="F27" i="3"/>
  <c r="D27" i="3"/>
  <c r="F26" i="3"/>
  <c r="D26" i="3"/>
  <c r="F25" i="3"/>
  <c r="D25" i="3"/>
  <c r="F24" i="3"/>
  <c r="D24" i="3"/>
  <c r="F23" i="3"/>
  <c r="D23" i="3"/>
  <c r="F22" i="3"/>
  <c r="D22" i="3"/>
  <c r="F21" i="3"/>
  <c r="D21" i="3"/>
  <c r="F20" i="3"/>
  <c r="D20" i="3"/>
  <c r="F19" i="3"/>
  <c r="D19" i="3"/>
  <c r="F18" i="3"/>
  <c r="D18" i="3"/>
  <c r="F17" i="3"/>
  <c r="D17" i="3"/>
  <c r="F16" i="3"/>
  <c r="D16" i="3"/>
  <c r="F15" i="3"/>
  <c r="D15" i="3"/>
  <c r="F14" i="3"/>
  <c r="D14" i="3"/>
  <c r="F13" i="3"/>
  <c r="D13" i="3"/>
  <c r="F12" i="3"/>
  <c r="D12" i="3"/>
  <c r="F11" i="3"/>
  <c r="D11" i="3"/>
  <c r="F10" i="3"/>
  <c r="D10" i="3"/>
  <c r="F9" i="3"/>
  <c r="D9" i="3"/>
  <c r="F8" i="3"/>
  <c r="D8" i="3"/>
  <c r="F7" i="3"/>
  <c r="D7" i="3"/>
  <c r="F6" i="3"/>
  <c r="D6" i="3"/>
  <c r="F5" i="3"/>
  <c r="N125" i="1"/>
  <c r="M30" i="1"/>
  <c r="N30" i="1"/>
  <c r="O30" i="1"/>
  <c r="P30" i="1"/>
  <c r="M31" i="1"/>
  <c r="N31" i="1"/>
  <c r="O31" i="1"/>
  <c r="P31" i="1"/>
  <c r="M32" i="1"/>
  <c r="N32" i="1"/>
  <c r="O32" i="1"/>
  <c r="P32" i="1"/>
  <c r="M33" i="1"/>
  <c r="N33" i="1"/>
  <c r="O33" i="1"/>
  <c r="P33" i="1"/>
  <c r="M34" i="1"/>
  <c r="N34" i="1"/>
  <c r="O34" i="1"/>
  <c r="P34" i="1"/>
  <c r="M35" i="1"/>
  <c r="N35" i="1"/>
  <c r="O35" i="1"/>
  <c r="P35" i="1"/>
  <c r="M36" i="1"/>
  <c r="N36" i="1"/>
  <c r="O36" i="1"/>
  <c r="P36" i="1"/>
  <c r="M37" i="1"/>
  <c r="N37" i="1"/>
  <c r="O37" i="1"/>
  <c r="P37" i="1"/>
  <c r="M38" i="1"/>
  <c r="N38" i="1"/>
  <c r="O38" i="1"/>
  <c r="P38" i="1"/>
  <c r="M39" i="1"/>
  <c r="N39" i="1"/>
  <c r="O39" i="1"/>
  <c r="P39" i="1"/>
  <c r="M40" i="1"/>
  <c r="N40" i="1"/>
  <c r="O40" i="1"/>
  <c r="P40" i="1"/>
  <c r="M41" i="1"/>
  <c r="N41" i="1"/>
  <c r="O41" i="1"/>
  <c r="P41" i="1"/>
  <c r="M42" i="1"/>
  <c r="N42" i="1"/>
  <c r="O42" i="1"/>
  <c r="P42" i="1"/>
  <c r="M43" i="1"/>
  <c r="N43" i="1"/>
  <c r="O43" i="1"/>
  <c r="P43" i="1"/>
  <c r="M44" i="1"/>
  <c r="N44" i="1"/>
  <c r="O44" i="1"/>
  <c r="P44" i="1"/>
  <c r="M45" i="1"/>
  <c r="N45" i="1"/>
  <c r="O45" i="1"/>
  <c r="P45" i="1"/>
  <c r="M46" i="1"/>
  <c r="N46" i="1"/>
  <c r="O46" i="1"/>
  <c r="P46" i="1"/>
  <c r="M47" i="1"/>
  <c r="N47" i="1"/>
  <c r="O47" i="1"/>
  <c r="P47" i="1"/>
  <c r="M48" i="1"/>
  <c r="N48" i="1"/>
  <c r="O48" i="1"/>
  <c r="P48" i="1"/>
  <c r="M49" i="1"/>
  <c r="N49" i="1"/>
  <c r="O49" i="1"/>
  <c r="P49" i="1"/>
  <c r="M50" i="1"/>
  <c r="N50" i="1"/>
  <c r="O50" i="1"/>
  <c r="P50" i="1"/>
  <c r="M51" i="1"/>
  <c r="N51" i="1"/>
  <c r="O51" i="1"/>
  <c r="P51" i="1"/>
  <c r="M52" i="1"/>
  <c r="N52" i="1"/>
  <c r="O52" i="1"/>
  <c r="P52" i="1"/>
  <c r="M53" i="1"/>
  <c r="N53" i="1"/>
  <c r="O53" i="1"/>
  <c r="P53" i="1"/>
  <c r="M54" i="1"/>
  <c r="N54" i="1"/>
  <c r="O54" i="1"/>
  <c r="P54" i="1"/>
  <c r="M55" i="1"/>
  <c r="N55" i="1"/>
  <c r="O55" i="1"/>
  <c r="P55" i="1"/>
  <c r="M56" i="1"/>
  <c r="N56" i="1"/>
  <c r="O56" i="1"/>
  <c r="P56" i="1"/>
  <c r="M57" i="1"/>
  <c r="N57" i="1"/>
  <c r="O57" i="1"/>
  <c r="P57" i="1"/>
  <c r="M58" i="1"/>
  <c r="N58" i="1"/>
  <c r="O58" i="1"/>
  <c r="P58" i="1"/>
  <c r="N59" i="1"/>
  <c r="M60" i="1"/>
  <c r="N60" i="1"/>
  <c r="O60" i="1" s="1"/>
  <c r="M61" i="1"/>
  <c r="N61" i="1"/>
  <c r="P61" i="1" s="1"/>
  <c r="O61" i="1"/>
  <c r="M62" i="1"/>
  <c r="N62" i="1"/>
  <c r="O62" i="1"/>
  <c r="P62" i="1"/>
  <c r="M63" i="1"/>
  <c r="N63" i="1"/>
  <c r="O63" i="1"/>
  <c r="P63" i="1"/>
  <c r="M64" i="1"/>
  <c r="N64" i="1"/>
  <c r="O64" i="1"/>
  <c r="P64" i="1"/>
  <c r="M65" i="1"/>
  <c r="N65" i="1"/>
  <c r="O65" i="1"/>
  <c r="P65" i="1"/>
  <c r="N66" i="1"/>
  <c r="N67" i="1"/>
  <c r="M68" i="1"/>
  <c r="N68" i="1"/>
  <c r="O68" i="1"/>
  <c r="P68" i="1"/>
  <c r="M69" i="1"/>
  <c r="N69" i="1"/>
  <c r="O69" i="1"/>
  <c r="P69" i="1"/>
  <c r="M70" i="1"/>
  <c r="N70" i="1"/>
  <c r="O70" i="1"/>
  <c r="P70" i="1"/>
  <c r="M71" i="1"/>
  <c r="N71" i="1"/>
  <c r="O71" i="1"/>
  <c r="P71" i="1"/>
  <c r="M72" i="1"/>
  <c r="N72" i="1"/>
  <c r="O72" i="1"/>
  <c r="P72" i="1"/>
  <c r="M73" i="1"/>
  <c r="N73" i="1"/>
  <c r="O73" i="1"/>
  <c r="P73" i="1"/>
  <c r="M74" i="1"/>
  <c r="N74" i="1"/>
  <c r="O74" i="1"/>
  <c r="P74" i="1"/>
  <c r="M75" i="1"/>
  <c r="N75" i="1"/>
  <c r="O75" i="1"/>
  <c r="P75" i="1"/>
  <c r="M76" i="1"/>
  <c r="N76" i="1"/>
  <c r="O76" i="1"/>
  <c r="P76" i="1"/>
  <c r="M77" i="1"/>
  <c r="N77" i="1"/>
  <c r="O77" i="1"/>
  <c r="P77" i="1"/>
  <c r="M78" i="1"/>
  <c r="N78" i="1"/>
  <c r="O78" i="1"/>
  <c r="P78" i="1"/>
  <c r="M79" i="1"/>
  <c r="N79" i="1"/>
  <c r="O79" i="1"/>
  <c r="P79" i="1"/>
  <c r="M80" i="1"/>
  <c r="N80" i="1"/>
  <c r="O80" i="1"/>
  <c r="P80" i="1"/>
  <c r="M81" i="1"/>
  <c r="N81" i="1"/>
  <c r="O81" i="1"/>
  <c r="P81" i="1"/>
  <c r="M82" i="1"/>
  <c r="N82" i="1"/>
  <c r="O82" i="1"/>
  <c r="P82" i="1"/>
  <c r="M83" i="1"/>
  <c r="N83" i="1"/>
  <c r="O83" i="1"/>
  <c r="P83" i="1"/>
  <c r="M84" i="1"/>
  <c r="N84" i="1"/>
  <c r="O84" i="1"/>
  <c r="P84" i="1"/>
  <c r="M85" i="1"/>
  <c r="N85" i="1"/>
  <c r="O85" i="1"/>
  <c r="P85" i="1"/>
  <c r="M86" i="1"/>
  <c r="N86" i="1"/>
  <c r="O86" i="1"/>
  <c r="P86" i="1"/>
  <c r="M87" i="1"/>
  <c r="N87" i="1"/>
  <c r="O87" i="1"/>
  <c r="P87" i="1"/>
  <c r="M88" i="1"/>
  <c r="N88" i="1"/>
  <c r="O88" i="1"/>
  <c r="P88" i="1"/>
  <c r="N89" i="1"/>
  <c r="M90" i="1"/>
  <c r="N90" i="1"/>
  <c r="O90" i="1"/>
  <c r="P90" i="1"/>
  <c r="M91" i="1"/>
  <c r="N91" i="1"/>
  <c r="O91" i="1"/>
  <c r="P91" i="1"/>
  <c r="M92" i="1"/>
  <c r="N92" i="1"/>
  <c r="O92" i="1"/>
  <c r="P92" i="1"/>
  <c r="M93" i="1"/>
  <c r="N93" i="1"/>
  <c r="O93" i="1"/>
  <c r="P93" i="1"/>
  <c r="M94" i="1"/>
  <c r="N94" i="1"/>
  <c r="O94" i="1"/>
  <c r="P94" i="1"/>
  <c r="M95" i="1"/>
  <c r="N95" i="1"/>
  <c r="O95" i="1"/>
  <c r="P95" i="1"/>
  <c r="M96" i="1"/>
  <c r="N96" i="1"/>
  <c r="O96" i="1"/>
  <c r="P96" i="1"/>
  <c r="N97" i="1"/>
  <c r="M98" i="1"/>
  <c r="N98" i="1"/>
  <c r="O98" i="1"/>
  <c r="P98" i="1"/>
  <c r="M99" i="1"/>
  <c r="N99" i="1"/>
  <c r="O99" i="1"/>
  <c r="P99" i="1"/>
  <c r="M100" i="1"/>
  <c r="N100" i="1"/>
  <c r="O100" i="1"/>
  <c r="P100" i="1"/>
  <c r="M101" i="1"/>
  <c r="N101" i="1"/>
  <c r="O101" i="1"/>
  <c r="P101" i="1"/>
  <c r="M102" i="1"/>
  <c r="N102" i="1"/>
  <c r="O102" i="1"/>
  <c r="P102" i="1"/>
  <c r="M103" i="1"/>
  <c r="N103" i="1"/>
  <c r="O103" i="1"/>
  <c r="P103" i="1"/>
  <c r="M104" i="1"/>
  <c r="N104" i="1"/>
  <c r="O104" i="1"/>
  <c r="P104" i="1"/>
  <c r="M105" i="1"/>
  <c r="N105" i="1"/>
  <c r="O105" i="1"/>
  <c r="P105" i="1"/>
  <c r="M106" i="1"/>
  <c r="N106" i="1"/>
  <c r="O106" i="1"/>
  <c r="P106" i="1"/>
  <c r="M107" i="1"/>
  <c r="N107" i="1"/>
  <c r="O107" i="1"/>
  <c r="P107" i="1"/>
  <c r="M108" i="1"/>
  <c r="N108" i="1"/>
  <c r="O108" i="1"/>
  <c r="P108" i="1"/>
  <c r="M109" i="1"/>
  <c r="N109" i="1"/>
  <c r="O109" i="1"/>
  <c r="P109" i="1"/>
  <c r="M110" i="1"/>
  <c r="N110" i="1"/>
  <c r="O110" i="1"/>
  <c r="P110" i="1"/>
  <c r="M111" i="1"/>
  <c r="N111" i="1"/>
  <c r="O111" i="1"/>
  <c r="P111" i="1"/>
  <c r="M112" i="1"/>
  <c r="N112" i="1"/>
  <c r="O112" i="1"/>
  <c r="P112" i="1"/>
  <c r="M113" i="1"/>
  <c r="N113" i="1"/>
  <c r="O113" i="1"/>
  <c r="P113" i="1"/>
  <c r="M114" i="1"/>
  <c r="N114" i="1"/>
  <c r="O114" i="1"/>
  <c r="P114" i="1"/>
  <c r="M115" i="1"/>
  <c r="N115" i="1"/>
  <c r="O115" i="1"/>
  <c r="P115" i="1"/>
  <c r="M116" i="1"/>
  <c r="N116" i="1"/>
  <c r="O116" i="1"/>
  <c r="P116" i="1"/>
  <c r="M117" i="1"/>
  <c r="N117" i="1"/>
  <c r="O117" i="1"/>
  <c r="P117" i="1"/>
  <c r="M118" i="1"/>
  <c r="N118" i="1"/>
  <c r="O118" i="1"/>
  <c r="P118" i="1"/>
  <c r="M119" i="1"/>
  <c r="N119" i="1"/>
  <c r="O119" i="1"/>
  <c r="P119" i="1"/>
  <c r="M120" i="1"/>
  <c r="N120" i="1"/>
  <c r="O120" i="1"/>
  <c r="P120" i="1"/>
  <c r="M121" i="1"/>
  <c r="N121" i="1"/>
  <c r="O121" i="1"/>
  <c r="P121" i="1"/>
  <c r="M122" i="1"/>
  <c r="N122" i="1"/>
  <c r="O122" i="1"/>
  <c r="P122" i="1"/>
  <c r="M123" i="1"/>
  <c r="N123" i="1"/>
  <c r="O123" i="1"/>
  <c r="P123" i="1"/>
  <c r="N124" i="1"/>
  <c r="M125" i="1"/>
  <c r="O125" i="1"/>
  <c r="P125" i="1"/>
  <c r="M126" i="1"/>
  <c r="N126" i="1"/>
  <c r="O126" i="1"/>
  <c r="P126" i="1"/>
  <c r="M127" i="1"/>
  <c r="N127" i="1"/>
  <c r="O127" i="1"/>
  <c r="P127" i="1"/>
  <c r="M128" i="1"/>
  <c r="N128" i="1"/>
  <c r="O128" i="1"/>
  <c r="P128" i="1"/>
  <c r="M129" i="1"/>
  <c r="N129" i="1"/>
  <c r="O129" i="1"/>
  <c r="P129" i="1"/>
  <c r="M130" i="1"/>
  <c r="N130" i="1"/>
  <c r="O130" i="1"/>
  <c r="P130" i="1"/>
  <c r="M131" i="1"/>
  <c r="N131" i="1"/>
  <c r="O131" i="1"/>
  <c r="P131" i="1"/>
  <c r="M132" i="1"/>
  <c r="N132" i="1"/>
  <c r="O132" i="1"/>
  <c r="P132" i="1"/>
  <c r="M133" i="1"/>
  <c r="N133" i="1"/>
  <c r="O133" i="1"/>
  <c r="P133" i="1"/>
  <c r="M134" i="1"/>
  <c r="N134" i="1"/>
  <c r="O134" i="1"/>
  <c r="P134" i="1"/>
  <c r="M135" i="1"/>
  <c r="N135" i="1"/>
  <c r="O135" i="1"/>
  <c r="P135" i="1"/>
  <c r="M136" i="1"/>
  <c r="N136" i="1"/>
  <c r="O136" i="1"/>
  <c r="P136" i="1"/>
  <c r="F6" i="1"/>
  <c r="N29" i="1"/>
  <c r="F7" i="1"/>
  <c r="F8" i="1"/>
  <c r="F9" i="1"/>
  <c r="F10" i="1"/>
  <c r="F11" i="1"/>
  <c r="F12" i="1"/>
  <c r="F13" i="1"/>
  <c r="F14" i="1"/>
  <c r="F15" i="1"/>
  <c r="F16" i="1"/>
  <c r="F17" i="1"/>
  <c r="F18" i="1"/>
  <c r="F19" i="1"/>
  <c r="F20" i="1"/>
  <c r="F21" i="1"/>
  <c r="F22" i="1"/>
  <c r="F23" i="1"/>
  <c r="F24" i="1"/>
  <c r="F25" i="1"/>
  <c r="F26" i="1"/>
  <c r="F27" i="1"/>
  <c r="F28" i="1"/>
  <c r="F29" i="1" s="1"/>
  <c r="J29" i="1" s="1"/>
  <c r="F5" i="1"/>
  <c r="P29" i="1"/>
  <c r="M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29" i="1"/>
  <c r="D6" i="1"/>
  <c r="M66" i="3" l="1"/>
  <c r="O66" i="3" s="1"/>
  <c r="P60" i="1"/>
  <c r="M133" i="3"/>
  <c r="P133" i="3" s="1"/>
  <c r="O150" i="1"/>
  <c r="O108" i="3"/>
  <c r="O68" i="3"/>
  <c r="O60" i="3"/>
  <c r="O150" i="3"/>
  <c r="P150" i="3"/>
  <c r="F30" i="3"/>
  <c r="J30" i="3" s="1"/>
  <c r="M97" i="3"/>
  <c r="E15" i="3"/>
  <c r="H15" i="3" s="1"/>
  <c r="E8" i="3"/>
  <c r="H8" i="3" s="1"/>
  <c r="P150" i="1"/>
  <c r="M59" i="3"/>
  <c r="E24" i="3"/>
  <c r="E16" i="3"/>
  <c r="E14" i="3"/>
  <c r="G14" i="3" s="1"/>
  <c r="M67" i="3"/>
  <c r="E23" i="3"/>
  <c r="H23" i="3" s="1"/>
  <c r="E6" i="3"/>
  <c r="G6" i="3" s="1"/>
  <c r="E28" i="3"/>
  <c r="E22" i="3"/>
  <c r="G22" i="3" s="1"/>
  <c r="M124" i="3"/>
  <c r="E12" i="3"/>
  <c r="E20" i="3"/>
  <c r="E9" i="3"/>
  <c r="G9" i="3" s="1"/>
  <c r="E17" i="3"/>
  <c r="H17" i="3" s="1"/>
  <c r="E25" i="3"/>
  <c r="H25" i="3" s="1"/>
  <c r="O59" i="3"/>
  <c r="E11" i="3"/>
  <c r="H11" i="3" s="1"/>
  <c r="E19" i="3"/>
  <c r="H19" i="3" s="1"/>
  <c r="E27" i="3"/>
  <c r="H27" i="3" s="1"/>
  <c r="M89" i="3"/>
  <c r="E5" i="3"/>
  <c r="H5" i="3" s="1"/>
  <c r="E13" i="3"/>
  <c r="H13" i="3" s="1"/>
  <c r="G19" i="3"/>
  <c r="E21" i="3"/>
  <c r="H21" i="3" s="1"/>
  <c r="E10" i="3"/>
  <c r="G10" i="3" s="1"/>
  <c r="E18" i="3"/>
  <c r="G18" i="3" s="1"/>
  <c r="E26" i="3"/>
  <c r="G26" i="3" s="1"/>
  <c r="E7" i="3"/>
  <c r="H7" i="3" s="1"/>
  <c r="P97" i="3"/>
  <c r="O97" i="3"/>
  <c r="F30" i="1"/>
  <c r="O29" i="1"/>
  <c r="P66" i="3" l="1"/>
  <c r="H6" i="3"/>
  <c r="G11" i="3"/>
  <c r="H22" i="3"/>
  <c r="F31" i="3"/>
  <c r="F32" i="3" s="1"/>
  <c r="G17" i="3"/>
  <c r="H9" i="3"/>
  <c r="O133" i="3"/>
  <c r="P67" i="3"/>
  <c r="G21" i="3"/>
  <c r="G7" i="3"/>
  <c r="H14" i="3"/>
  <c r="O67" i="3"/>
  <c r="G15" i="3"/>
  <c r="G5" i="3"/>
  <c r="G8" i="3"/>
  <c r="G23" i="3"/>
  <c r="G27" i="3"/>
  <c r="G25" i="3"/>
  <c r="H16" i="3"/>
  <c r="G16" i="3"/>
  <c r="P59" i="3"/>
  <c r="H20" i="3"/>
  <c r="G20" i="3"/>
  <c r="H24" i="3"/>
  <c r="G24" i="3"/>
  <c r="H12" i="3"/>
  <c r="G12" i="3"/>
  <c r="E29" i="3"/>
  <c r="E30" i="3" s="1"/>
  <c r="E31" i="3" s="1"/>
  <c r="E32" i="3" s="1"/>
  <c r="E33" i="3" s="1"/>
  <c r="E34" i="3" s="1"/>
  <c r="E35" i="3" s="1"/>
  <c r="E36" i="3" s="1"/>
  <c r="E37" i="3" s="1"/>
  <c r="E38" i="3" s="1"/>
  <c r="E39" i="3" s="1"/>
  <c r="E40" i="3" s="1"/>
  <c r="E41" i="3" s="1"/>
  <c r="E42" i="3" s="1"/>
  <c r="E43" i="3" s="1"/>
  <c r="E44" i="3" s="1"/>
  <c r="E45" i="3" s="1"/>
  <c r="E46" i="3" s="1"/>
  <c r="E47" i="3" s="1"/>
  <c r="E48" i="3" s="1"/>
  <c r="E49" i="3" s="1"/>
  <c r="E50" i="3" s="1"/>
  <c r="E51" i="3" s="1"/>
  <c r="E52" i="3" s="1"/>
  <c r="E53" i="3" s="1"/>
  <c r="E54" i="3" s="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104" i="3" s="1"/>
  <c r="E105" i="3" s="1"/>
  <c r="E106" i="3" s="1"/>
  <c r="E107" i="3" s="1"/>
  <c r="E108" i="3" s="1"/>
  <c r="E109" i="3" s="1"/>
  <c r="E110" i="3" s="1"/>
  <c r="E111" i="3" s="1"/>
  <c r="E112" i="3" s="1"/>
  <c r="E113" i="3" s="1"/>
  <c r="E114" i="3" s="1"/>
  <c r="E115" i="3" s="1"/>
  <c r="E116" i="3" s="1"/>
  <c r="E117" i="3" s="1"/>
  <c r="E118" i="3" s="1"/>
  <c r="E119" i="3" s="1"/>
  <c r="E120" i="3" s="1"/>
  <c r="E121" i="3" s="1"/>
  <c r="E122" i="3" s="1"/>
  <c r="E123" i="3" s="1"/>
  <c r="E124" i="3" s="1"/>
  <c r="E125" i="3" s="1"/>
  <c r="E126" i="3" s="1"/>
  <c r="E127" i="3" s="1"/>
  <c r="E128" i="3" s="1"/>
  <c r="E129" i="3" s="1"/>
  <c r="E130" i="3" s="1"/>
  <c r="E131" i="3" s="1"/>
  <c r="E132" i="3" s="1"/>
  <c r="E133" i="3" s="1"/>
  <c r="E134" i="3" s="1"/>
  <c r="E135" i="3" s="1"/>
  <c r="E136" i="3" s="1"/>
  <c r="E137" i="3" s="1"/>
  <c r="E138" i="3" s="1"/>
  <c r="E139" i="3" s="1"/>
  <c r="E140" i="3" s="1"/>
  <c r="E141" i="3" s="1"/>
  <c r="E142" i="3" s="1"/>
  <c r="E143" i="3" s="1"/>
  <c r="E144" i="3" s="1"/>
  <c r="E145" i="3" s="1"/>
  <c r="E146" i="3" s="1"/>
  <c r="E147" i="3" s="1"/>
  <c r="E148" i="3" s="1"/>
  <c r="E149" i="3" s="1"/>
  <c r="E150" i="3" s="1"/>
  <c r="E151" i="3" s="1"/>
  <c r="E152" i="3" s="1"/>
  <c r="E153" i="3" s="1"/>
  <c r="E154" i="3" s="1"/>
  <c r="E155" i="3" s="1"/>
  <c r="E156" i="3" s="1"/>
  <c r="E157" i="3" s="1"/>
  <c r="E158" i="3" s="1"/>
  <c r="E159" i="3" s="1"/>
  <c r="H28" i="3"/>
  <c r="H29" i="3" s="1"/>
  <c r="H30" i="3" s="1"/>
  <c r="H31" i="3" s="1"/>
  <c r="H32" i="3" s="1"/>
  <c r="H33" i="3" s="1"/>
  <c r="H34" i="3" s="1"/>
  <c r="H35" i="3" s="1"/>
  <c r="H36" i="3" s="1"/>
  <c r="H37" i="3" s="1"/>
  <c r="H38" i="3" s="1"/>
  <c r="H39" i="3" s="1"/>
  <c r="H40" i="3" s="1"/>
  <c r="H41" i="3" s="1"/>
  <c r="H42" i="3" s="1"/>
  <c r="H43" i="3" s="1"/>
  <c r="H44" i="3" s="1"/>
  <c r="H45" i="3" s="1"/>
  <c r="H46" i="3" s="1"/>
  <c r="H47" i="3" s="1"/>
  <c r="H48" i="3" s="1"/>
  <c r="H49" i="3" s="1"/>
  <c r="H50" i="3" s="1"/>
  <c r="H51" i="3" s="1"/>
  <c r="H52" i="3" s="1"/>
  <c r="H53" i="3" s="1"/>
  <c r="H54" i="3" s="1"/>
  <c r="H55" i="3" s="1"/>
  <c r="H56" i="3" s="1"/>
  <c r="H57" i="3" s="1"/>
  <c r="H58" i="3" s="1"/>
  <c r="G28" i="3"/>
  <c r="G29" i="3" s="1"/>
  <c r="H26" i="3"/>
  <c r="P124" i="3"/>
  <c r="O124" i="3"/>
  <c r="H18" i="3"/>
  <c r="H10" i="3"/>
  <c r="O89" i="3"/>
  <c r="P89" i="3"/>
  <c r="G13" i="3"/>
  <c r="F31" i="1"/>
  <c r="J30" i="1"/>
  <c r="J31" i="3" l="1"/>
  <c r="H59" i="3"/>
  <c r="H60" i="3" s="1"/>
  <c r="H61" i="3" s="1"/>
  <c r="H62" i="3" s="1"/>
  <c r="H63" i="3" s="1"/>
  <c r="H64" i="3" s="1"/>
  <c r="H65" i="3" s="1"/>
  <c r="H66" i="3" s="1"/>
  <c r="H67" i="3" s="1"/>
  <c r="H68" i="3" s="1"/>
  <c r="H69" i="3" s="1"/>
  <c r="H70" i="3" s="1"/>
  <c r="H71" i="3" s="1"/>
  <c r="H72" i="3" s="1"/>
  <c r="H73" i="3" s="1"/>
  <c r="H74" i="3" s="1"/>
  <c r="H75" i="3" s="1"/>
  <c r="H76" i="3" s="1"/>
  <c r="H77" i="3" s="1"/>
  <c r="H78" i="3" s="1"/>
  <c r="H79" i="3" s="1"/>
  <c r="H80" i="3" s="1"/>
  <c r="H81" i="3" s="1"/>
  <c r="H82" i="3" s="1"/>
  <c r="H83" i="3" s="1"/>
  <c r="H84" i="3" s="1"/>
  <c r="H85" i="3" s="1"/>
  <c r="H86" i="3" s="1"/>
  <c r="H87" i="3" s="1"/>
  <c r="H88" i="3" s="1"/>
  <c r="H89" i="3" s="1"/>
  <c r="H90" i="3" s="1"/>
  <c r="H91" i="3" s="1"/>
  <c r="H92" i="3" s="1"/>
  <c r="H93" i="3" s="1"/>
  <c r="H94" i="3" s="1"/>
  <c r="H95" i="3" s="1"/>
  <c r="H96" i="3" s="1"/>
  <c r="H97" i="3" s="1"/>
  <c r="H98" i="3" s="1"/>
  <c r="H99" i="3" s="1"/>
  <c r="H100" i="3" s="1"/>
  <c r="H101" i="3" s="1"/>
  <c r="H102" i="3" s="1"/>
  <c r="H103" i="3" s="1"/>
  <c r="H104" i="3" s="1"/>
  <c r="H105" i="3" s="1"/>
  <c r="H106" i="3" s="1"/>
  <c r="H107" i="3" s="1"/>
  <c r="H108" i="3" s="1"/>
  <c r="H109" i="3" s="1"/>
  <c r="H110" i="3" s="1"/>
  <c r="H111" i="3" s="1"/>
  <c r="H112" i="3" s="1"/>
  <c r="H113" i="3" s="1"/>
  <c r="H114" i="3" s="1"/>
  <c r="H115" i="3" s="1"/>
  <c r="H116" i="3" s="1"/>
  <c r="H117" i="3" s="1"/>
  <c r="H118" i="3" s="1"/>
  <c r="H119" i="3" s="1"/>
  <c r="H120" i="3" s="1"/>
  <c r="H121" i="3" s="1"/>
  <c r="H122" i="3" s="1"/>
  <c r="H123" i="3" s="1"/>
  <c r="H124" i="3" s="1"/>
  <c r="H125" i="3" s="1"/>
  <c r="H126" i="3" s="1"/>
  <c r="H127" i="3" s="1"/>
  <c r="H128" i="3" s="1"/>
  <c r="H129" i="3" s="1"/>
  <c r="H130" i="3" s="1"/>
  <c r="H131" i="3" s="1"/>
  <c r="H132" i="3" s="1"/>
  <c r="H133" i="3" s="1"/>
  <c r="H134" i="3" s="1"/>
  <c r="H135" i="3" s="1"/>
  <c r="H136" i="3" s="1"/>
  <c r="H137" i="3" s="1"/>
  <c r="H138" i="3" s="1"/>
  <c r="H139" i="3" s="1"/>
  <c r="H140" i="3" s="1"/>
  <c r="H141" i="3" s="1"/>
  <c r="H142" i="3" s="1"/>
  <c r="H143" i="3" s="1"/>
  <c r="H144" i="3" s="1"/>
  <c r="H145" i="3" s="1"/>
  <c r="H146" i="3" s="1"/>
  <c r="H147" i="3" s="1"/>
  <c r="H148" i="3" s="1"/>
  <c r="H149" i="3" s="1"/>
  <c r="H150" i="3" s="1"/>
  <c r="H151" i="3" s="1"/>
  <c r="H152" i="3" s="1"/>
  <c r="H153" i="3" s="1"/>
  <c r="H154" i="3" s="1"/>
  <c r="H155" i="3" s="1"/>
  <c r="H156" i="3" s="1"/>
  <c r="H157" i="3" s="1"/>
  <c r="H158" i="3" s="1"/>
  <c r="H159" i="3" s="1"/>
  <c r="F33" i="3"/>
  <c r="J32" i="3"/>
  <c r="G30" i="3"/>
  <c r="I29" i="3"/>
  <c r="F32" i="1"/>
  <c r="J31" i="1"/>
  <c r="G31" i="3" l="1"/>
  <c r="I30" i="3"/>
  <c r="J33" i="3"/>
  <c r="F34" i="3"/>
  <c r="F33" i="1"/>
  <c r="J32" i="1"/>
  <c r="J34" i="3" l="1"/>
  <c r="F35" i="3"/>
  <c r="G32" i="3"/>
  <c r="I31" i="3"/>
  <c r="F34" i="1"/>
  <c r="J33" i="1"/>
  <c r="J35" i="3" l="1"/>
  <c r="F36" i="3"/>
  <c r="G33" i="3"/>
  <c r="I32" i="3"/>
  <c r="F35" i="1"/>
  <c r="J34" i="1"/>
  <c r="G34" i="3" l="1"/>
  <c r="I33" i="3"/>
  <c r="J36" i="3"/>
  <c r="F37" i="3"/>
  <c r="J35" i="1"/>
  <c r="F36" i="1"/>
  <c r="G35" i="3" l="1"/>
  <c r="I34" i="3"/>
  <c r="F38" i="3"/>
  <c r="J37" i="3"/>
  <c r="J36" i="1"/>
  <c r="F37" i="1"/>
  <c r="G36" i="3" l="1"/>
  <c r="I35" i="3"/>
  <c r="F39" i="3"/>
  <c r="J38" i="3"/>
  <c r="F38" i="1"/>
  <c r="J37" i="1"/>
  <c r="J39" i="3" l="1"/>
  <c r="F40" i="3"/>
  <c r="G37" i="3"/>
  <c r="I36" i="3"/>
  <c r="F39" i="1"/>
  <c r="J38" i="1"/>
  <c r="G38" i="3" l="1"/>
  <c r="I37" i="3"/>
  <c r="F41" i="3"/>
  <c r="J40" i="3"/>
  <c r="F40" i="1"/>
  <c r="J39" i="1"/>
  <c r="J41" i="3" l="1"/>
  <c r="F42" i="3"/>
  <c r="G39" i="3"/>
  <c r="I38" i="3"/>
  <c r="F41" i="1"/>
  <c r="J40" i="1"/>
  <c r="F43" i="3" l="1"/>
  <c r="J42" i="3"/>
  <c r="G40" i="3"/>
  <c r="I39" i="3"/>
  <c r="F42" i="1"/>
  <c r="J41"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M66" i="1" l="1"/>
  <c r="J43" i="3"/>
  <c r="F44" i="3"/>
  <c r="G41" i="3"/>
  <c r="I40" i="3"/>
  <c r="M97" i="1"/>
  <c r="E17" i="1"/>
  <c r="E27" i="1"/>
  <c r="E7" i="1"/>
  <c r="E5" i="1"/>
  <c r="E14" i="1"/>
  <c r="E11" i="1"/>
  <c r="E21" i="1"/>
  <c r="E24" i="1"/>
  <c r="E16" i="1"/>
  <c r="E6" i="1"/>
  <c r="E25" i="1"/>
  <c r="E18" i="1"/>
  <c r="E13" i="1"/>
  <c r="E26" i="1"/>
  <c r="E12" i="1"/>
  <c r="E28" i="1"/>
  <c r="E20" i="1"/>
  <c r="E22" i="1"/>
  <c r="E9" i="1"/>
  <c r="E23" i="1"/>
  <c r="E15" i="1"/>
  <c r="E8" i="1"/>
  <c r="E10" i="1"/>
  <c r="E19" i="1"/>
  <c r="M89" i="1"/>
  <c r="M124" i="1"/>
  <c r="M67" i="1"/>
  <c r="M59" i="1"/>
  <c r="F43" i="1"/>
  <c r="J42" i="1"/>
  <c r="P66" i="1" l="1"/>
  <c r="O66" i="1"/>
  <c r="J44" i="3"/>
  <c r="F45" i="3"/>
  <c r="G42" i="3"/>
  <c r="I41" i="3"/>
  <c r="H15" i="1"/>
  <c r="G15" i="1"/>
  <c r="G13" i="1"/>
  <c r="H13" i="1"/>
  <c r="G14" i="1"/>
  <c r="H14" i="1"/>
  <c r="G10" i="1"/>
  <c r="H10" i="1"/>
  <c r="G26" i="1"/>
  <c r="H26" i="1"/>
  <c r="G18" i="1"/>
  <c r="H18" i="1"/>
  <c r="G25" i="1"/>
  <c r="H25" i="1"/>
  <c r="H7" i="1"/>
  <c r="G7" i="1"/>
  <c r="H21" i="1"/>
  <c r="G21" i="1"/>
  <c r="H11" i="1"/>
  <c r="G11" i="1"/>
  <c r="O67" i="1"/>
  <c r="P67" i="1"/>
  <c r="O124" i="1"/>
  <c r="P124" i="1"/>
  <c r="G22" i="1"/>
  <c r="H22" i="1"/>
  <c r="G6" i="1"/>
  <c r="H6" i="1"/>
  <c r="G27" i="1"/>
  <c r="H27" i="1"/>
  <c r="G12" i="1"/>
  <c r="H12" i="1"/>
  <c r="G8" i="1"/>
  <c r="H8" i="1"/>
  <c r="G23" i="1"/>
  <c r="H23" i="1"/>
  <c r="P89" i="1"/>
  <c r="O89" i="1"/>
  <c r="G20" i="1"/>
  <c r="H20" i="1"/>
  <c r="G16" i="1"/>
  <c r="H16" i="1"/>
  <c r="H17" i="1"/>
  <c r="G17" i="1"/>
  <c r="P59" i="1"/>
  <c r="O59" i="1"/>
  <c r="H5" i="1"/>
  <c r="G5" i="1"/>
  <c r="H9" i="1"/>
  <c r="G9" i="1"/>
  <c r="G19" i="1"/>
  <c r="H19" i="1"/>
  <c r="G28" i="1"/>
  <c r="G29" i="1" s="1"/>
  <c r="H28" i="1"/>
  <c r="H29" i="1" s="1"/>
  <c r="H30" i="1" s="1"/>
  <c r="H31" i="1" s="1"/>
  <c r="H32" i="1" s="1"/>
  <c r="H33" i="1" s="1"/>
  <c r="H34" i="1" s="1"/>
  <c r="H35" i="1" s="1"/>
  <c r="H36" i="1" s="1"/>
  <c r="H37" i="1" s="1"/>
  <c r="H38" i="1" s="1"/>
  <c r="H39" i="1" s="1"/>
  <c r="H40" i="1" s="1"/>
  <c r="H41" i="1" s="1"/>
  <c r="H42" i="1" s="1"/>
  <c r="H43" i="1" s="1"/>
  <c r="H44" i="1" s="1"/>
  <c r="H45" i="1" s="1"/>
  <c r="H46" i="1" s="1"/>
  <c r="H47" i="1" s="1"/>
  <c r="H48" i="1" s="1"/>
  <c r="H49" i="1" s="1"/>
  <c r="H50" i="1" s="1"/>
  <c r="H51" i="1" s="1"/>
  <c r="H52" i="1" s="1"/>
  <c r="H53" i="1" s="1"/>
  <c r="H54" i="1" s="1"/>
  <c r="H55" i="1" s="1"/>
  <c r="H56" i="1" s="1"/>
  <c r="H57" i="1" s="1"/>
  <c r="H58" i="1" s="1"/>
  <c r="E29" i="1"/>
  <c r="E30" i="1" s="1"/>
  <c r="E31" i="1" s="1"/>
  <c r="E32" i="1" s="1"/>
  <c r="E33" i="1" s="1"/>
  <c r="E34" i="1" s="1"/>
  <c r="E35" i="1" s="1"/>
  <c r="E36" i="1" s="1"/>
  <c r="E37" i="1" s="1"/>
  <c r="E38" i="1" s="1"/>
  <c r="E39" i="1" s="1"/>
  <c r="E40" i="1" s="1"/>
  <c r="E41" i="1" s="1"/>
  <c r="E42" i="1" s="1"/>
  <c r="E43" i="1" s="1"/>
  <c r="E44" i="1" s="1"/>
  <c r="E45" i="1" s="1"/>
  <c r="E46" i="1" s="1"/>
  <c r="E47" i="1" s="1"/>
  <c r="E48" i="1" s="1"/>
  <c r="E49" i="1" s="1"/>
  <c r="E50" i="1" s="1"/>
  <c r="E51" i="1" s="1"/>
  <c r="E52" i="1" s="1"/>
  <c r="E53" i="1" s="1"/>
  <c r="E54" i="1" s="1"/>
  <c r="E55" i="1" s="1"/>
  <c r="E56" i="1" s="1"/>
  <c r="E57" i="1" s="1"/>
  <c r="E58" i="1" s="1"/>
  <c r="E59" i="1" s="1"/>
  <c r="E60" i="1" s="1"/>
  <c r="E61" i="1" s="1"/>
  <c r="E62" i="1" s="1"/>
  <c r="E63" i="1" s="1"/>
  <c r="E64" i="1" s="1"/>
  <c r="E65" i="1" s="1"/>
  <c r="E66" i="1" s="1"/>
  <c r="E67" i="1" s="1"/>
  <c r="E68" i="1" s="1"/>
  <c r="E69" i="1" s="1"/>
  <c r="E70" i="1" s="1"/>
  <c r="E71" i="1" s="1"/>
  <c r="E72" i="1" s="1"/>
  <c r="E73" i="1" s="1"/>
  <c r="E74" i="1" s="1"/>
  <c r="E75" i="1" s="1"/>
  <c r="E76" i="1" s="1"/>
  <c r="E77" i="1" s="1"/>
  <c r="E78" i="1" s="1"/>
  <c r="E79" i="1" s="1"/>
  <c r="E80" i="1" s="1"/>
  <c r="E81" i="1" s="1"/>
  <c r="E82" i="1" s="1"/>
  <c r="E83" i="1" s="1"/>
  <c r="E84" i="1" s="1"/>
  <c r="E85" i="1" s="1"/>
  <c r="E86" i="1" s="1"/>
  <c r="E87" i="1" s="1"/>
  <c r="E88" i="1" s="1"/>
  <c r="E89" i="1" s="1"/>
  <c r="E90" i="1" s="1"/>
  <c r="E91" i="1" s="1"/>
  <c r="E92" i="1" s="1"/>
  <c r="E93" i="1" s="1"/>
  <c r="E94" i="1" s="1"/>
  <c r="E95" i="1" s="1"/>
  <c r="E96" i="1" s="1"/>
  <c r="E97" i="1" s="1"/>
  <c r="E98" i="1" s="1"/>
  <c r="E99" i="1" s="1"/>
  <c r="E100" i="1" s="1"/>
  <c r="E101" i="1" s="1"/>
  <c r="E102" i="1" s="1"/>
  <c r="E103" i="1" s="1"/>
  <c r="E104" i="1" s="1"/>
  <c r="E105" i="1" s="1"/>
  <c r="E106" i="1" s="1"/>
  <c r="E107" i="1" s="1"/>
  <c r="E108" i="1" s="1"/>
  <c r="E109" i="1" s="1"/>
  <c r="E110" i="1" s="1"/>
  <c r="E111" i="1" s="1"/>
  <c r="E112" i="1" s="1"/>
  <c r="E113" i="1" s="1"/>
  <c r="E114" i="1" s="1"/>
  <c r="E115" i="1" s="1"/>
  <c r="E116" i="1" s="1"/>
  <c r="E117" i="1" s="1"/>
  <c r="E118" i="1" s="1"/>
  <c r="E119" i="1" s="1"/>
  <c r="E120" i="1" s="1"/>
  <c r="E121" i="1" s="1"/>
  <c r="E122" i="1" s="1"/>
  <c r="E123" i="1" s="1"/>
  <c r="E124" i="1" s="1"/>
  <c r="E125" i="1" s="1"/>
  <c r="E126" i="1" s="1"/>
  <c r="E127" i="1" s="1"/>
  <c r="E128" i="1" s="1"/>
  <c r="E129" i="1" s="1"/>
  <c r="E130" i="1" s="1"/>
  <c r="E131" i="1" s="1"/>
  <c r="E132" i="1" s="1"/>
  <c r="E133" i="1" s="1"/>
  <c r="E134" i="1" s="1"/>
  <c r="E135" i="1" s="1"/>
  <c r="E136" i="1" s="1"/>
  <c r="E137" i="1" s="1"/>
  <c r="E138" i="1" s="1"/>
  <c r="E139" i="1" s="1"/>
  <c r="E140" i="1" s="1"/>
  <c r="E141" i="1" s="1"/>
  <c r="E142" i="1" s="1"/>
  <c r="E143" i="1" s="1"/>
  <c r="E144" i="1" s="1"/>
  <c r="E145" i="1" s="1"/>
  <c r="E146" i="1" s="1"/>
  <c r="E147" i="1" s="1"/>
  <c r="E148" i="1" s="1"/>
  <c r="E149" i="1" s="1"/>
  <c r="E150" i="1" s="1"/>
  <c r="E151" i="1" s="1"/>
  <c r="E152" i="1" s="1"/>
  <c r="E153" i="1" s="1"/>
  <c r="E154" i="1" s="1"/>
  <c r="E155" i="1" s="1"/>
  <c r="E156" i="1" s="1"/>
  <c r="E157" i="1" s="1"/>
  <c r="E158" i="1" s="1"/>
  <c r="E159" i="1" s="1"/>
  <c r="G24" i="1"/>
  <c r="H24" i="1"/>
  <c r="P97" i="1"/>
  <c r="O97" i="1"/>
  <c r="J43" i="1"/>
  <c r="F44" i="1"/>
  <c r="H59" i="1" l="1"/>
  <c r="H60" i="1" s="1"/>
  <c r="H61" i="1" s="1"/>
  <c r="H62" i="1" s="1"/>
  <c r="H63" i="1" s="1"/>
  <c r="H64" i="1" s="1"/>
  <c r="H65" i="1" s="1"/>
  <c r="H66" i="1" s="1"/>
  <c r="H67" i="1" s="1"/>
  <c r="H68" i="1" s="1"/>
  <c r="H69" i="1" s="1"/>
  <c r="H70" i="1" s="1"/>
  <c r="H71" i="1" s="1"/>
  <c r="H72" i="1" s="1"/>
  <c r="H73" i="1" s="1"/>
  <c r="H74" i="1" s="1"/>
  <c r="H75" i="1" s="1"/>
  <c r="H76" i="1" s="1"/>
  <c r="H77" i="1" s="1"/>
  <c r="H78" i="1" s="1"/>
  <c r="H79" i="1" s="1"/>
  <c r="H80" i="1" s="1"/>
  <c r="H81" i="1" s="1"/>
  <c r="H82" i="1" s="1"/>
  <c r="H83" i="1" s="1"/>
  <c r="H84" i="1" s="1"/>
  <c r="H85" i="1" s="1"/>
  <c r="H86" i="1" s="1"/>
  <c r="H87" i="1" s="1"/>
  <c r="H88" i="1" s="1"/>
  <c r="H89" i="1" s="1"/>
  <c r="H90" i="1" s="1"/>
  <c r="H91" i="1" s="1"/>
  <c r="H92" i="1" s="1"/>
  <c r="H93" i="1" s="1"/>
  <c r="H94" i="1" s="1"/>
  <c r="H95" i="1" s="1"/>
  <c r="H96" i="1" s="1"/>
  <c r="H97" i="1" s="1"/>
  <c r="H98" i="1" s="1"/>
  <c r="H99" i="1" s="1"/>
  <c r="H100" i="1" s="1"/>
  <c r="H101" i="1" s="1"/>
  <c r="H102" i="1" s="1"/>
  <c r="H103" i="1" s="1"/>
  <c r="H104" i="1" s="1"/>
  <c r="H105" i="1" s="1"/>
  <c r="H106" i="1" s="1"/>
  <c r="H107" i="1" s="1"/>
  <c r="H108" i="1" s="1"/>
  <c r="H109" i="1" s="1"/>
  <c r="H110" i="1" s="1"/>
  <c r="H111" i="1" s="1"/>
  <c r="H112" i="1" s="1"/>
  <c r="H113" i="1" s="1"/>
  <c r="H114" i="1" s="1"/>
  <c r="H115" i="1" s="1"/>
  <c r="H116" i="1" s="1"/>
  <c r="H117" i="1" s="1"/>
  <c r="H118" i="1" s="1"/>
  <c r="H119" i="1" s="1"/>
  <c r="H120" i="1" s="1"/>
  <c r="H121" i="1" s="1"/>
  <c r="H122" i="1" s="1"/>
  <c r="H123" i="1" s="1"/>
  <c r="H124" i="1" s="1"/>
  <c r="H125" i="1" s="1"/>
  <c r="H126" i="1" s="1"/>
  <c r="H127" i="1" s="1"/>
  <c r="H128" i="1" s="1"/>
  <c r="H129" i="1" s="1"/>
  <c r="H130" i="1" s="1"/>
  <c r="H131" i="1" s="1"/>
  <c r="H132" i="1" s="1"/>
  <c r="H133" i="1" s="1"/>
  <c r="H134" i="1" s="1"/>
  <c r="H135" i="1" s="1"/>
  <c r="H136" i="1" s="1"/>
  <c r="H137" i="1" s="1"/>
  <c r="H138" i="1" s="1"/>
  <c r="H139" i="1" s="1"/>
  <c r="H140" i="1" s="1"/>
  <c r="H141" i="1" s="1"/>
  <c r="H142" i="1" s="1"/>
  <c r="H143" i="1" s="1"/>
  <c r="H144" i="1" s="1"/>
  <c r="H145" i="1" s="1"/>
  <c r="H146" i="1" s="1"/>
  <c r="H147" i="1" s="1"/>
  <c r="H148" i="1" s="1"/>
  <c r="H149" i="1" s="1"/>
  <c r="H150" i="1" s="1"/>
  <c r="H151" i="1" s="1"/>
  <c r="H152" i="1" s="1"/>
  <c r="H153" i="1" s="1"/>
  <c r="H154" i="1" s="1"/>
  <c r="H155" i="1" s="1"/>
  <c r="H156" i="1" s="1"/>
  <c r="H157" i="1" s="1"/>
  <c r="H158" i="1" s="1"/>
  <c r="H159" i="1" s="1"/>
  <c r="G43" i="3"/>
  <c r="I42" i="3"/>
  <c r="J45" i="3"/>
  <c r="F46" i="3"/>
  <c r="I29" i="1"/>
  <c r="G30" i="1"/>
  <c r="F45" i="1"/>
  <c r="J44" i="1"/>
  <c r="G44" i="3" l="1"/>
  <c r="I43" i="3"/>
  <c r="F47" i="3"/>
  <c r="J46" i="3"/>
  <c r="G31" i="1"/>
  <c r="I30" i="1"/>
  <c r="F46" i="1"/>
  <c r="J45" i="1"/>
  <c r="J47" i="3" l="1"/>
  <c r="F48" i="3"/>
  <c r="G45" i="3"/>
  <c r="I44" i="3"/>
  <c r="G32" i="1"/>
  <c r="I31" i="1"/>
  <c r="J46" i="1"/>
  <c r="F47" i="1"/>
  <c r="G46" i="3" l="1"/>
  <c r="I45" i="3"/>
  <c r="F49" i="3"/>
  <c r="J48" i="3"/>
  <c r="G33" i="1"/>
  <c r="I32" i="1"/>
  <c r="F48" i="1"/>
  <c r="J47" i="1"/>
  <c r="G47" i="3" l="1"/>
  <c r="I46" i="3"/>
  <c r="J49" i="3"/>
  <c r="F50" i="3"/>
  <c r="G34" i="1"/>
  <c r="I33" i="1"/>
  <c r="F49" i="1"/>
  <c r="J48" i="1"/>
  <c r="F51" i="3" l="1"/>
  <c r="J50" i="3"/>
  <c r="G48" i="3"/>
  <c r="I47" i="3"/>
  <c r="I34" i="1"/>
  <c r="G35" i="1"/>
  <c r="F50" i="1"/>
  <c r="J49" i="1"/>
  <c r="G49" i="3" l="1"/>
  <c r="I48" i="3"/>
  <c r="J51" i="3"/>
  <c r="F52" i="3"/>
  <c r="I35" i="1"/>
  <c r="G36" i="1"/>
  <c r="J50" i="1"/>
  <c r="F51" i="1"/>
  <c r="F53" i="3" l="1"/>
  <c r="J52" i="3"/>
  <c r="G50" i="3"/>
  <c r="I49" i="3"/>
  <c r="G37" i="1"/>
  <c r="I36" i="1"/>
  <c r="J51" i="1"/>
  <c r="F52" i="1"/>
  <c r="G51" i="3" l="1"/>
  <c r="I50" i="3"/>
  <c r="F54" i="3"/>
  <c r="J53" i="3"/>
  <c r="I37" i="1"/>
  <c r="G38" i="1"/>
  <c r="J52" i="1"/>
  <c r="F53" i="1"/>
  <c r="F55" i="3" l="1"/>
  <c r="J54" i="3"/>
  <c r="G52" i="3"/>
  <c r="I51" i="3"/>
  <c r="G39" i="1"/>
  <c r="I38" i="1"/>
  <c r="F54" i="1"/>
  <c r="J53" i="1"/>
  <c r="G53" i="3" l="1"/>
  <c r="I52" i="3"/>
  <c r="J55" i="3"/>
  <c r="F56" i="3"/>
  <c r="G40" i="1"/>
  <c r="I39" i="1"/>
  <c r="F55" i="1"/>
  <c r="J54" i="1"/>
  <c r="F57" i="3" l="1"/>
  <c r="J56" i="3"/>
  <c r="G54" i="3"/>
  <c r="I53" i="3"/>
  <c r="I40" i="1"/>
  <c r="G41" i="1"/>
  <c r="F56" i="1"/>
  <c r="J55" i="1"/>
  <c r="G55" i="3" l="1"/>
  <c r="I54" i="3"/>
  <c r="F58" i="3"/>
  <c r="J57" i="3"/>
  <c r="I41" i="1"/>
  <c r="G42" i="1"/>
  <c r="J56" i="1"/>
  <c r="F57" i="1"/>
  <c r="J58" i="3" l="1"/>
  <c r="F59" i="3"/>
  <c r="G56" i="3"/>
  <c r="I55" i="3"/>
  <c r="I42" i="1"/>
  <c r="G43" i="1"/>
  <c r="F58" i="1"/>
  <c r="J57" i="1"/>
  <c r="J58" i="1" l="1"/>
  <c r="F59" i="1"/>
  <c r="J59" i="3"/>
  <c r="F60" i="3"/>
  <c r="G57" i="3"/>
  <c r="I56" i="3"/>
  <c r="I43" i="1"/>
  <c r="G44" i="1"/>
  <c r="J59" i="1" l="1"/>
  <c r="F60" i="1"/>
  <c r="F61" i="3"/>
  <c r="J60" i="3"/>
  <c r="I57" i="3"/>
  <c r="G58" i="3"/>
  <c r="G45" i="1"/>
  <c r="I44" i="1"/>
  <c r="J60" i="1" l="1"/>
  <c r="F61" i="1"/>
  <c r="I58" i="3"/>
  <c r="G59" i="3"/>
  <c r="F62" i="3"/>
  <c r="J61" i="3"/>
  <c r="I45" i="1"/>
  <c r="G46" i="1"/>
  <c r="F62" i="1" l="1"/>
  <c r="J61" i="1"/>
  <c r="G60" i="3"/>
  <c r="I59" i="3"/>
  <c r="J62" i="3"/>
  <c r="F63" i="3"/>
  <c r="I46" i="1"/>
  <c r="G47" i="1"/>
  <c r="J62" i="1" l="1"/>
  <c r="F63" i="1"/>
  <c r="F64" i="3"/>
  <c r="J63" i="3"/>
  <c r="G61" i="3"/>
  <c r="I60" i="3"/>
  <c r="G48" i="1"/>
  <c r="I47" i="1"/>
  <c r="F64" i="1" l="1"/>
  <c r="J63" i="1"/>
  <c r="G62" i="3"/>
  <c r="I61" i="3"/>
  <c r="F65" i="3"/>
  <c r="J64" i="3"/>
  <c r="G49" i="1"/>
  <c r="I48" i="1"/>
  <c r="F65" i="1" l="1"/>
  <c r="J64" i="1"/>
  <c r="J65" i="3"/>
  <c r="F66" i="3"/>
  <c r="I62" i="3"/>
  <c r="G63" i="3"/>
  <c r="G50" i="1"/>
  <c r="I49" i="1"/>
  <c r="J65" i="1" l="1"/>
  <c r="F66" i="1"/>
  <c r="I63" i="3"/>
  <c r="G64" i="3"/>
  <c r="J66" i="3"/>
  <c r="F67" i="3"/>
  <c r="I50" i="1"/>
  <c r="G51" i="1"/>
  <c r="F67" i="1" l="1"/>
  <c r="J66" i="1"/>
  <c r="G65" i="3"/>
  <c r="I64" i="3"/>
  <c r="F68" i="3"/>
  <c r="J67" i="3"/>
  <c r="I51" i="1"/>
  <c r="G52" i="1"/>
  <c r="J67" i="1" l="1"/>
  <c r="F68" i="1"/>
  <c r="F69" i="3"/>
  <c r="J68" i="3"/>
  <c r="I65" i="3"/>
  <c r="G66" i="3"/>
  <c r="I52" i="1"/>
  <c r="G53" i="1"/>
  <c r="J68" i="1" l="1"/>
  <c r="F69" i="1"/>
  <c r="I66" i="3"/>
  <c r="G67" i="3"/>
  <c r="J69" i="3"/>
  <c r="F70" i="3"/>
  <c r="G54" i="1"/>
  <c r="I53" i="1"/>
  <c r="F70" i="1" l="1"/>
  <c r="J69" i="1"/>
  <c r="F71" i="3"/>
  <c r="J70" i="3"/>
  <c r="G68" i="3"/>
  <c r="I67" i="3"/>
  <c r="G55" i="1"/>
  <c r="I54" i="1"/>
  <c r="J70" i="1" l="1"/>
  <c r="F71" i="1"/>
  <c r="G69" i="3"/>
  <c r="I68" i="3"/>
  <c r="J71" i="3"/>
  <c r="F72" i="3"/>
  <c r="I55" i="1"/>
  <c r="G56" i="1"/>
  <c r="F72" i="1" l="1"/>
  <c r="J71" i="1"/>
  <c r="F73" i="3"/>
  <c r="J72" i="3"/>
  <c r="G70" i="3"/>
  <c r="I69" i="3"/>
  <c r="G57" i="1"/>
  <c r="I56" i="1"/>
  <c r="F73" i="1" l="1"/>
  <c r="J72" i="1"/>
  <c r="G71" i="3"/>
  <c r="I70" i="3"/>
  <c r="F74" i="3"/>
  <c r="J73" i="3"/>
  <c r="I57" i="1"/>
  <c r="G58" i="1"/>
  <c r="I58" i="1" l="1"/>
  <c r="G59" i="1"/>
  <c r="F74" i="1"/>
  <c r="J73" i="1"/>
  <c r="J74" i="3"/>
  <c r="F75" i="3"/>
  <c r="I71" i="3"/>
  <c r="G72" i="3"/>
  <c r="G60" i="1" l="1"/>
  <c r="I59" i="1"/>
  <c r="F75" i="1"/>
  <c r="J74" i="1"/>
  <c r="G73" i="3"/>
  <c r="I72" i="3"/>
  <c r="F76" i="3"/>
  <c r="J75" i="3"/>
  <c r="J75" i="1" l="1"/>
  <c r="F76" i="1"/>
  <c r="I60" i="1"/>
  <c r="G61" i="1"/>
  <c r="J76" i="3"/>
  <c r="F77" i="3"/>
  <c r="I73" i="3"/>
  <c r="G74" i="3"/>
  <c r="G62" i="1" l="1"/>
  <c r="I61" i="1"/>
  <c r="J76" i="1"/>
  <c r="F77" i="1"/>
  <c r="G75" i="3"/>
  <c r="I74" i="3"/>
  <c r="J77" i="3"/>
  <c r="F78" i="3"/>
  <c r="F78" i="1" l="1"/>
  <c r="J77" i="1"/>
  <c r="G63" i="1"/>
  <c r="I62" i="1"/>
  <c r="F79" i="3"/>
  <c r="J78" i="3"/>
  <c r="I75" i="3"/>
  <c r="G76" i="3"/>
  <c r="I63" i="1" l="1"/>
  <c r="G64" i="1"/>
  <c r="J78" i="1"/>
  <c r="F79" i="1"/>
  <c r="G77" i="3"/>
  <c r="I76" i="3"/>
  <c r="J79" i="3"/>
  <c r="F80" i="3"/>
  <c r="F80" i="1" l="1"/>
  <c r="J79" i="1"/>
  <c r="I64" i="1"/>
  <c r="G65" i="1"/>
  <c r="J80" i="3"/>
  <c r="F81" i="3"/>
  <c r="G78" i="3"/>
  <c r="I77" i="3"/>
  <c r="G66" i="1" l="1"/>
  <c r="I65" i="1"/>
  <c r="F81" i="1"/>
  <c r="J80" i="1"/>
  <c r="J81" i="3"/>
  <c r="F82" i="3"/>
  <c r="I78" i="3"/>
  <c r="G79" i="3"/>
  <c r="F82" i="1" l="1"/>
  <c r="J81" i="1"/>
  <c r="I66" i="1"/>
  <c r="G67" i="1"/>
  <c r="I79" i="3"/>
  <c r="G80" i="3"/>
  <c r="F83" i="3"/>
  <c r="J82" i="3"/>
  <c r="G68" i="1" l="1"/>
  <c r="I67" i="1"/>
  <c r="J82" i="1"/>
  <c r="F83" i="1"/>
  <c r="J83" i="3"/>
  <c r="F84" i="3"/>
  <c r="G81" i="3"/>
  <c r="I80" i="3"/>
  <c r="J83" i="1" l="1"/>
  <c r="F84" i="1"/>
  <c r="I68" i="1"/>
  <c r="G69" i="1"/>
  <c r="F85" i="3"/>
  <c r="J84" i="3"/>
  <c r="G82" i="3"/>
  <c r="I81" i="3"/>
  <c r="G70" i="1" l="1"/>
  <c r="I69" i="1"/>
  <c r="J84" i="1"/>
  <c r="F85" i="1"/>
  <c r="G83" i="3"/>
  <c r="I82" i="3"/>
  <c r="F86" i="3"/>
  <c r="J85" i="3"/>
  <c r="F86" i="1" l="1"/>
  <c r="J85" i="1"/>
  <c r="G71" i="1"/>
  <c r="I70" i="1"/>
  <c r="F87" i="3"/>
  <c r="J86" i="3"/>
  <c r="I83" i="3"/>
  <c r="G84" i="3"/>
  <c r="I71" i="1" l="1"/>
  <c r="G72" i="1"/>
  <c r="J86" i="1"/>
  <c r="F87" i="1"/>
  <c r="G85" i="3"/>
  <c r="I84" i="3"/>
  <c r="J87" i="3"/>
  <c r="F88" i="3"/>
  <c r="F88" i="1" l="1"/>
  <c r="J87" i="1"/>
  <c r="I72" i="1"/>
  <c r="G73" i="1"/>
  <c r="J88" i="3"/>
  <c r="F89" i="3"/>
  <c r="G86" i="3"/>
  <c r="I85" i="3"/>
  <c r="J88" i="1" l="1"/>
  <c r="F89" i="1"/>
  <c r="I73" i="1"/>
  <c r="G74" i="1"/>
  <c r="G87" i="3"/>
  <c r="I86" i="3"/>
  <c r="J89" i="3"/>
  <c r="F90" i="3"/>
  <c r="F90" i="1" l="1"/>
  <c r="J89" i="1"/>
  <c r="I74" i="1"/>
  <c r="G75" i="1"/>
  <c r="J90" i="3"/>
  <c r="F91" i="3"/>
  <c r="G88" i="3"/>
  <c r="I87" i="3"/>
  <c r="F91" i="1" l="1"/>
  <c r="J90" i="1"/>
  <c r="G76" i="1"/>
  <c r="I75" i="1"/>
  <c r="I88" i="3"/>
  <c r="G89" i="3"/>
  <c r="J91" i="3"/>
  <c r="F92" i="3"/>
  <c r="J91" i="1" l="1"/>
  <c r="F92" i="1"/>
  <c r="G77" i="1"/>
  <c r="I76" i="1"/>
  <c r="J92" i="3"/>
  <c r="F93" i="3"/>
  <c r="G90" i="3"/>
  <c r="I89" i="3"/>
  <c r="J92" i="1" l="1"/>
  <c r="F93" i="1"/>
  <c r="G78" i="1"/>
  <c r="I77" i="1"/>
  <c r="I90" i="3"/>
  <c r="G91" i="3"/>
  <c r="J93" i="3"/>
  <c r="F94" i="3"/>
  <c r="F94" i="1" l="1"/>
  <c r="J93" i="1"/>
  <c r="G79" i="1"/>
  <c r="I78" i="1"/>
  <c r="G92" i="3"/>
  <c r="I91" i="3"/>
  <c r="J94" i="3"/>
  <c r="F95" i="3"/>
  <c r="F95" i="1" l="1"/>
  <c r="J94" i="1"/>
  <c r="I79" i="1"/>
  <c r="G80" i="1"/>
  <c r="J95" i="3"/>
  <c r="F96" i="3"/>
  <c r="G93" i="3"/>
  <c r="I92" i="3"/>
  <c r="F96" i="1" l="1"/>
  <c r="J95" i="1"/>
  <c r="I80" i="1"/>
  <c r="G81" i="1"/>
  <c r="G94" i="3"/>
  <c r="I93" i="3"/>
  <c r="J96" i="3"/>
  <c r="F97" i="3"/>
  <c r="F97" i="1" l="1"/>
  <c r="J96" i="1"/>
  <c r="G82" i="1"/>
  <c r="I81" i="1"/>
  <c r="F98" i="3"/>
  <c r="J97" i="3"/>
  <c r="G95" i="3"/>
  <c r="I94" i="3"/>
  <c r="F98" i="1" l="1"/>
  <c r="J97" i="1"/>
  <c r="I82" i="1"/>
  <c r="G83" i="1"/>
  <c r="I95" i="3"/>
  <c r="G96" i="3"/>
  <c r="F99" i="3"/>
  <c r="J98" i="3"/>
  <c r="F99" i="1" l="1"/>
  <c r="J98" i="1"/>
  <c r="I83" i="1"/>
  <c r="G84" i="1"/>
  <c r="I96" i="3"/>
  <c r="G97" i="3"/>
  <c r="F100" i="3"/>
  <c r="J99" i="3"/>
  <c r="F100" i="1" l="1"/>
  <c r="J99" i="1"/>
  <c r="G85" i="1"/>
  <c r="I84" i="1"/>
  <c r="J100" i="3"/>
  <c r="F101" i="3"/>
  <c r="I97" i="3"/>
  <c r="G98" i="3"/>
  <c r="F101" i="1" l="1"/>
  <c r="J100" i="1"/>
  <c r="G86" i="1"/>
  <c r="I85" i="1"/>
  <c r="J101" i="3"/>
  <c r="F102" i="3"/>
  <c r="G99" i="3"/>
  <c r="I98" i="3"/>
  <c r="J101" i="1" l="1"/>
  <c r="F102" i="1"/>
  <c r="G87" i="1"/>
  <c r="I86" i="1"/>
  <c r="G100" i="3"/>
  <c r="I99" i="3"/>
  <c r="F103" i="3"/>
  <c r="J102" i="3"/>
  <c r="F103" i="1" l="1"/>
  <c r="J102" i="1"/>
  <c r="I87" i="1"/>
  <c r="G88" i="1"/>
  <c r="J103" i="3"/>
  <c r="F104" i="3"/>
  <c r="G101" i="3"/>
  <c r="I100" i="3"/>
  <c r="I88" i="1" l="1"/>
  <c r="G89" i="1"/>
  <c r="F104" i="1"/>
  <c r="J103" i="1"/>
  <c r="G102" i="3"/>
  <c r="I101" i="3"/>
  <c r="F105" i="3"/>
  <c r="J104" i="3"/>
  <c r="J104" i="1" l="1"/>
  <c r="F105" i="1"/>
  <c r="G90" i="1"/>
  <c r="I89" i="1"/>
  <c r="J105" i="3"/>
  <c r="F106" i="3"/>
  <c r="G103" i="3"/>
  <c r="I102" i="3"/>
  <c r="I90" i="1" l="1"/>
  <c r="G91" i="1"/>
  <c r="F106" i="1"/>
  <c r="J105" i="1"/>
  <c r="I103" i="3"/>
  <c r="G104" i="3"/>
  <c r="F107" i="3"/>
  <c r="J106" i="3"/>
  <c r="J106" i="1" l="1"/>
  <c r="F107" i="1"/>
  <c r="G92" i="1"/>
  <c r="I91" i="1"/>
  <c r="G105" i="3"/>
  <c r="I104" i="3"/>
  <c r="J107" i="3"/>
  <c r="F108" i="3"/>
  <c r="G93" i="1" l="1"/>
  <c r="I92" i="1"/>
  <c r="J107" i="1"/>
  <c r="F108" i="1"/>
  <c r="F109" i="3"/>
  <c r="J108" i="3"/>
  <c r="G106" i="3"/>
  <c r="I105" i="3"/>
  <c r="J108" i="1" l="1"/>
  <c r="F109" i="1"/>
  <c r="G94" i="1"/>
  <c r="I93" i="1"/>
  <c r="G107" i="3"/>
  <c r="I106" i="3"/>
  <c r="F110" i="3"/>
  <c r="J109" i="3"/>
  <c r="I94" i="1" l="1"/>
  <c r="G95" i="1"/>
  <c r="F110" i="1"/>
  <c r="J109" i="1"/>
  <c r="J110" i="3"/>
  <c r="F111" i="3"/>
  <c r="G108" i="3"/>
  <c r="I107" i="3"/>
  <c r="J110" i="1" l="1"/>
  <c r="F111" i="1"/>
  <c r="G96" i="1"/>
  <c r="I95" i="1"/>
  <c r="J111" i="3"/>
  <c r="F112" i="3"/>
  <c r="G109" i="3"/>
  <c r="I108" i="3"/>
  <c r="G97" i="1" l="1"/>
  <c r="I96" i="1"/>
  <c r="F112" i="1"/>
  <c r="J111" i="1"/>
  <c r="G110" i="3"/>
  <c r="I109" i="3"/>
  <c r="F113" i="3"/>
  <c r="J112" i="3"/>
  <c r="J112" i="1" l="1"/>
  <c r="F113" i="1"/>
  <c r="G98" i="1"/>
  <c r="I97" i="1"/>
  <c r="J113" i="3"/>
  <c r="F114" i="3"/>
  <c r="G111" i="3"/>
  <c r="I110" i="3"/>
  <c r="I98" i="1" l="1"/>
  <c r="G99" i="1"/>
  <c r="F114" i="1"/>
  <c r="J113" i="1"/>
  <c r="G112" i="3"/>
  <c r="I111" i="3"/>
  <c r="F115" i="3"/>
  <c r="J114" i="3"/>
  <c r="J114" i="1" l="1"/>
  <c r="F115" i="1"/>
  <c r="G100" i="1"/>
  <c r="I99" i="1"/>
  <c r="J115" i="3"/>
  <c r="F116" i="3"/>
  <c r="G113" i="3"/>
  <c r="I112" i="3"/>
  <c r="I100" i="1" l="1"/>
  <c r="G101" i="1"/>
  <c r="F116" i="1"/>
  <c r="J115" i="1"/>
  <c r="G114" i="3"/>
  <c r="I113" i="3"/>
  <c r="F117" i="3"/>
  <c r="J116" i="3"/>
  <c r="J116" i="1" l="1"/>
  <c r="F117" i="1"/>
  <c r="I101" i="1"/>
  <c r="G102" i="1"/>
  <c r="J117" i="3"/>
  <c r="F118" i="3"/>
  <c r="G115" i="3"/>
  <c r="I114" i="3"/>
  <c r="F118" i="1" l="1"/>
  <c r="J117" i="1"/>
  <c r="I102" i="1"/>
  <c r="G103" i="1"/>
  <c r="I115" i="3"/>
  <c r="G116" i="3"/>
  <c r="F119" i="3"/>
  <c r="J118" i="3"/>
  <c r="I103" i="1" l="1"/>
  <c r="G104" i="1"/>
  <c r="J118" i="1"/>
  <c r="F119" i="1"/>
  <c r="F120" i="3"/>
  <c r="J119" i="3"/>
  <c r="G117" i="3"/>
  <c r="I116" i="3"/>
  <c r="F120" i="1" l="1"/>
  <c r="J119" i="1"/>
  <c r="G105" i="1"/>
  <c r="I104" i="1"/>
  <c r="I117" i="3"/>
  <c r="G118" i="3"/>
  <c r="F121" i="3"/>
  <c r="J120" i="3"/>
  <c r="I105" i="1" l="1"/>
  <c r="G106" i="1"/>
  <c r="J120" i="1"/>
  <c r="F121" i="1"/>
  <c r="F122" i="3"/>
  <c r="J121" i="3"/>
  <c r="G119" i="3"/>
  <c r="I118" i="3"/>
  <c r="J121" i="1" l="1"/>
  <c r="F122" i="1"/>
  <c r="I106" i="1"/>
  <c r="G107" i="1"/>
  <c r="F123" i="3"/>
  <c r="J122" i="3"/>
  <c r="G120" i="3"/>
  <c r="I119" i="3"/>
  <c r="J122" i="1" l="1"/>
  <c r="F123" i="1"/>
  <c r="G108" i="1"/>
  <c r="I107" i="1"/>
  <c r="G121" i="3"/>
  <c r="I120" i="3"/>
  <c r="J123" i="3"/>
  <c r="F124" i="3"/>
  <c r="G109" i="1" l="1"/>
  <c r="I108" i="1"/>
  <c r="J123" i="1"/>
  <c r="F124" i="1"/>
  <c r="F125" i="3"/>
  <c r="J124" i="3"/>
  <c r="G122" i="3"/>
  <c r="I121" i="3"/>
  <c r="J124" i="1" l="1"/>
  <c r="F125" i="1"/>
  <c r="G110" i="1"/>
  <c r="I109" i="1"/>
  <c r="G123" i="3"/>
  <c r="I122" i="3"/>
  <c r="J125" i="3"/>
  <c r="F126" i="3"/>
  <c r="G111" i="1" l="1"/>
  <c r="I110" i="1"/>
  <c r="F126" i="1"/>
  <c r="J125" i="1"/>
  <c r="F127" i="3"/>
  <c r="J126" i="3"/>
  <c r="I123" i="3"/>
  <c r="G124" i="3"/>
  <c r="J126" i="1" l="1"/>
  <c r="F127" i="1"/>
  <c r="I111" i="1"/>
  <c r="G112" i="1"/>
  <c r="G125" i="3"/>
  <c r="I124" i="3"/>
  <c r="J127" i="3"/>
  <c r="F128" i="3"/>
  <c r="F128" i="1" l="1"/>
  <c r="J127" i="1"/>
  <c r="I112" i="1"/>
  <c r="G113" i="1"/>
  <c r="J128" i="3"/>
  <c r="F129" i="3"/>
  <c r="G126" i="3"/>
  <c r="I125" i="3"/>
  <c r="G114" i="1" l="1"/>
  <c r="I113" i="1"/>
  <c r="J128" i="1"/>
  <c r="F129" i="1"/>
  <c r="F130" i="3"/>
  <c r="J129" i="3"/>
  <c r="G127" i="3"/>
  <c r="I126" i="3"/>
  <c r="F130" i="1" l="1"/>
  <c r="J129" i="1"/>
  <c r="I114" i="1"/>
  <c r="G115" i="1"/>
  <c r="G128" i="3"/>
  <c r="I127" i="3"/>
  <c r="F131" i="3"/>
  <c r="J130" i="3"/>
  <c r="G116" i="1" l="1"/>
  <c r="I115" i="1"/>
  <c r="J130" i="1"/>
  <c r="F131" i="1"/>
  <c r="J131" i="3"/>
  <c r="F132" i="3"/>
  <c r="G129" i="3"/>
  <c r="I128" i="3"/>
  <c r="J131" i="1" l="1"/>
  <c r="F132" i="1"/>
  <c r="G117" i="1"/>
  <c r="I116" i="1"/>
  <c r="G130" i="3"/>
  <c r="I129" i="3"/>
  <c r="F133" i="3"/>
  <c r="J132" i="3"/>
  <c r="G118" i="1" l="1"/>
  <c r="I117" i="1"/>
  <c r="J132" i="1"/>
  <c r="F133" i="1"/>
  <c r="J133" i="3"/>
  <c r="F134" i="3"/>
  <c r="G131" i="3"/>
  <c r="I130" i="3"/>
  <c r="J133" i="1" l="1"/>
  <c r="F134" i="1"/>
  <c r="G119" i="1"/>
  <c r="I118" i="1"/>
  <c r="F135" i="3"/>
  <c r="J134" i="3"/>
  <c r="I131" i="3"/>
  <c r="G132" i="3"/>
  <c r="I119" i="1" l="1"/>
  <c r="G120" i="1"/>
  <c r="J134" i="1"/>
  <c r="F135" i="1"/>
  <c r="G133" i="3"/>
  <c r="I132" i="3"/>
  <c r="F136" i="3"/>
  <c r="J135" i="3"/>
  <c r="F136" i="1" l="1"/>
  <c r="J135" i="1"/>
  <c r="I120" i="1"/>
  <c r="G121" i="1"/>
  <c r="J136" i="3"/>
  <c r="F137" i="3"/>
  <c r="I133" i="3"/>
  <c r="G134" i="3"/>
  <c r="G122" i="1" l="1"/>
  <c r="I121" i="1"/>
  <c r="J136" i="1"/>
  <c r="F137" i="1"/>
  <c r="F138" i="3"/>
  <c r="J137" i="3"/>
  <c r="G135" i="3"/>
  <c r="I134" i="3"/>
  <c r="J137" i="1" l="1"/>
  <c r="F138" i="1"/>
  <c r="I122" i="1"/>
  <c r="G123" i="1"/>
  <c r="G136" i="3"/>
  <c r="I135" i="3"/>
  <c r="J138" i="3"/>
  <c r="F139" i="3"/>
  <c r="J138" i="1" l="1"/>
  <c r="F139" i="1"/>
  <c r="G124" i="1"/>
  <c r="I123" i="1"/>
  <c r="F140" i="3"/>
  <c r="J139" i="3"/>
  <c r="G137" i="3"/>
  <c r="I136" i="3"/>
  <c r="G125" i="1" l="1"/>
  <c r="I124" i="1"/>
  <c r="J139" i="1"/>
  <c r="F140" i="1"/>
  <c r="G138" i="3"/>
  <c r="I137" i="3"/>
  <c r="J140" i="3"/>
  <c r="F141" i="3"/>
  <c r="J140" i="1" l="1"/>
  <c r="F141" i="1"/>
  <c r="G126" i="1"/>
  <c r="I125" i="1"/>
  <c r="J141" i="3"/>
  <c r="F142" i="3"/>
  <c r="I138" i="3"/>
  <c r="G139" i="3"/>
  <c r="G127" i="1" l="1"/>
  <c r="I126" i="1"/>
  <c r="J141" i="1"/>
  <c r="F142" i="1"/>
  <c r="G140" i="3"/>
  <c r="I139" i="3"/>
  <c r="J142" i="3"/>
  <c r="F143" i="3"/>
  <c r="F143" i="1" l="1"/>
  <c r="J142" i="1"/>
  <c r="I127" i="1"/>
  <c r="G128" i="1"/>
  <c r="F144" i="3"/>
  <c r="J143" i="3"/>
  <c r="I140" i="3"/>
  <c r="G141" i="3"/>
  <c r="I128" i="1" l="1"/>
  <c r="G129" i="1"/>
  <c r="J143" i="1"/>
  <c r="F144" i="1"/>
  <c r="G142" i="3"/>
  <c r="I141" i="3"/>
  <c r="J144" i="3"/>
  <c r="F145" i="3"/>
  <c r="F145" i="1" l="1"/>
  <c r="J144" i="1"/>
  <c r="G130" i="1"/>
  <c r="I129" i="1"/>
  <c r="J145" i="3"/>
  <c r="F146" i="3"/>
  <c r="I142" i="3"/>
  <c r="G143" i="3"/>
  <c r="I130" i="1" l="1"/>
  <c r="G131" i="1"/>
  <c r="J145" i="1"/>
  <c r="F146" i="1"/>
  <c r="G144" i="3"/>
  <c r="I143" i="3"/>
  <c r="J146" i="3"/>
  <c r="F147" i="3"/>
  <c r="J146" i="1" l="1"/>
  <c r="F147" i="1"/>
  <c r="G132" i="1"/>
  <c r="I131" i="1"/>
  <c r="J147" i="3"/>
  <c r="F148" i="3"/>
  <c r="G145" i="3"/>
  <c r="I144" i="3"/>
  <c r="G133" i="1" l="1"/>
  <c r="I132" i="1"/>
  <c r="J147" i="1"/>
  <c r="F148" i="1"/>
  <c r="G146" i="3"/>
  <c r="I145" i="3"/>
  <c r="J148" i="3"/>
  <c r="F149" i="3"/>
  <c r="J148" i="1" l="1"/>
  <c r="F149" i="1"/>
  <c r="G134" i="1"/>
  <c r="I133" i="1"/>
  <c r="J149" i="3"/>
  <c r="F150" i="3"/>
  <c r="I146" i="3"/>
  <c r="G147" i="3"/>
  <c r="J149" i="1" l="1"/>
  <c r="F150" i="1"/>
  <c r="G135" i="1"/>
  <c r="I134" i="1"/>
  <c r="J150" i="3"/>
  <c r="F151" i="3"/>
  <c r="I147" i="3"/>
  <c r="G148" i="3"/>
  <c r="J150" i="1" l="1"/>
  <c r="F151" i="1"/>
  <c r="I135" i="1"/>
  <c r="G136" i="1"/>
  <c r="F152" i="3"/>
  <c r="J151" i="3"/>
  <c r="I148" i="3"/>
  <c r="G149" i="3"/>
  <c r="F152" i="1" l="1"/>
  <c r="J151" i="1"/>
  <c r="I136" i="1"/>
  <c r="G137" i="1"/>
  <c r="G150" i="3"/>
  <c r="I149" i="3"/>
  <c r="J152" i="3"/>
  <c r="F153" i="3"/>
  <c r="J152" i="1" l="1"/>
  <c r="F153" i="1"/>
  <c r="I137" i="1"/>
  <c r="G138" i="1"/>
  <c r="J153" i="3"/>
  <c r="F154" i="3"/>
  <c r="I150" i="3"/>
  <c r="G151" i="3"/>
  <c r="J154" i="3" l="1"/>
  <c r="F155" i="3"/>
  <c r="F154" i="1"/>
  <c r="J153" i="1"/>
  <c r="I138" i="1"/>
  <c r="G139" i="1"/>
  <c r="G152" i="3"/>
  <c r="I151" i="3"/>
  <c r="F156" i="3" l="1"/>
  <c r="J155" i="3"/>
  <c r="J154" i="1"/>
  <c r="F155" i="1"/>
  <c r="G140" i="1"/>
  <c r="I139" i="1"/>
  <c r="G153" i="3"/>
  <c r="I152" i="3"/>
  <c r="J156" i="3" l="1"/>
  <c r="F157" i="3"/>
  <c r="F156" i="1"/>
  <c r="J155" i="1"/>
  <c r="I140" i="1"/>
  <c r="G141" i="1"/>
  <c r="I153" i="3"/>
  <c r="G154" i="3"/>
  <c r="J157" i="3" l="1"/>
  <c r="F158" i="3"/>
  <c r="J156" i="1"/>
  <c r="F157" i="1"/>
  <c r="I154" i="3"/>
  <c r="G155" i="3"/>
  <c r="G142" i="1"/>
  <c r="I141" i="1"/>
  <c r="J158" i="3" l="1"/>
  <c r="F159" i="3"/>
  <c r="J159" i="3" s="1"/>
  <c r="J157" i="1"/>
  <c r="F158" i="1"/>
  <c r="G156" i="3"/>
  <c r="I155" i="3"/>
  <c r="G143" i="1"/>
  <c r="I142" i="1"/>
  <c r="J158" i="1" l="1"/>
  <c r="F159" i="1"/>
  <c r="J159" i="1" s="1"/>
  <c r="I156" i="3"/>
  <c r="G157" i="3"/>
  <c r="G144" i="1"/>
  <c r="I143" i="1"/>
  <c r="I157" i="3" l="1"/>
  <c r="G158" i="3"/>
  <c r="G145" i="1"/>
  <c r="I144" i="1"/>
  <c r="I158" i="3" l="1"/>
  <c r="G159" i="3"/>
  <c r="I159" i="3" s="1"/>
  <c r="G146" i="1"/>
  <c r="I145" i="1"/>
  <c r="G147" i="1" l="1"/>
  <c r="I146" i="1"/>
  <c r="G148" i="1" l="1"/>
  <c r="I147" i="1"/>
  <c r="I148" i="1" l="1"/>
  <c r="G149" i="1"/>
  <c r="I149" i="1" l="1"/>
  <c r="G150" i="1"/>
  <c r="I150" i="1" l="1"/>
  <c r="G151" i="1"/>
  <c r="G152" i="1" l="1"/>
  <c r="I151" i="1"/>
  <c r="G153" i="1" l="1"/>
  <c r="I152" i="1"/>
  <c r="G154" i="1" l="1"/>
  <c r="I153" i="1"/>
  <c r="I154" i="1" l="1"/>
  <c r="G155" i="1"/>
  <c r="I155" i="1" l="1"/>
  <c r="G156" i="1"/>
  <c r="I156" i="1" l="1"/>
  <c r="G157" i="1"/>
  <c r="I157" i="1" l="1"/>
  <c r="G158" i="1"/>
  <c r="I158" i="1" l="1"/>
  <c r="G159" i="1"/>
  <c r="I159" i="1" s="1"/>
</calcChain>
</file>

<file path=xl/sharedStrings.xml><?xml version="1.0" encoding="utf-8"?>
<sst xmlns="http://schemas.openxmlformats.org/spreadsheetml/2006/main" count="363" uniqueCount="184">
  <si>
    <t>Baseline</t>
  </si>
  <si>
    <t>Month and Year</t>
  </si>
  <si>
    <t>Value</t>
  </si>
  <si>
    <t>Moving range</t>
  </si>
  <si>
    <t>Moving range average (XMR)</t>
  </si>
  <si>
    <t>Mean</t>
  </si>
  <si>
    <t>Upper control limit</t>
  </si>
  <si>
    <t>Lower control limit</t>
  </si>
  <si>
    <t>Have you observed special cause variation?</t>
  </si>
  <si>
    <t>8 in a row above or below the mean</t>
  </si>
  <si>
    <t>7 in a row all increasing or decreasing</t>
  </si>
  <si>
    <t>The other special cause variation can be marked and discussed on the SPC chart.</t>
  </si>
  <si>
    <t>New Baseline (12 or 24 data points)</t>
  </si>
  <si>
    <t>Outliers</t>
  </si>
  <si>
    <t>Position</t>
  </si>
  <si>
    <t>Trend</t>
  </si>
  <si>
    <t>Variation</t>
  </si>
  <si>
    <t>New XMR</t>
  </si>
  <si>
    <t>new mean</t>
  </si>
  <si>
    <t>new UCL</t>
  </si>
  <si>
    <t>new LCL</t>
  </si>
  <si>
    <t>30/12/2018</t>
  </si>
  <si>
    <t>06/01/2019</t>
  </si>
  <si>
    <t>13/01/2019</t>
  </si>
  <si>
    <t>20/01/2019</t>
  </si>
  <si>
    <t>27/01/2019</t>
  </si>
  <si>
    <t>03/02/2019</t>
  </si>
  <si>
    <t>10/02/2019</t>
  </si>
  <si>
    <t>17/02/2019</t>
  </si>
  <si>
    <t>24/02/2019</t>
  </si>
  <si>
    <t>03/03/2019</t>
  </si>
  <si>
    <t>10/03/2019</t>
  </si>
  <si>
    <t>17/03/2019</t>
  </si>
  <si>
    <t>24/03/2019</t>
  </si>
  <si>
    <t>31/03/2019</t>
  </si>
  <si>
    <t>07/04/2019</t>
  </si>
  <si>
    <t>14/04/2019</t>
  </si>
  <si>
    <t>21/04/2019</t>
  </si>
  <si>
    <t>28/04/2019</t>
  </si>
  <si>
    <t>05/05/2019</t>
  </si>
  <si>
    <t>12/05/2019</t>
  </si>
  <si>
    <t>19/05/2019</t>
  </si>
  <si>
    <t>26/05/2019</t>
  </si>
  <si>
    <t>02/06/2019</t>
  </si>
  <si>
    <t>09/06/2019</t>
  </si>
  <si>
    <t>16/06/2019</t>
  </si>
  <si>
    <t>23/06/2019</t>
  </si>
  <si>
    <t>30/06/2019</t>
  </si>
  <si>
    <t>07/07/2019</t>
  </si>
  <si>
    <t>14/07/2019</t>
  </si>
  <si>
    <t>21/07/2019</t>
  </si>
  <si>
    <t>28/07/2019</t>
  </si>
  <si>
    <t>04/08/2019</t>
  </si>
  <si>
    <t>11/08/2019</t>
  </si>
  <si>
    <t>18/08/2019</t>
  </si>
  <si>
    <t>25/08/2019</t>
  </si>
  <si>
    <t>01/09/2019</t>
  </si>
  <si>
    <t>08/09/2019</t>
  </si>
  <si>
    <t>15/09/2019</t>
  </si>
  <si>
    <t>22/09/2019</t>
  </si>
  <si>
    <t>29/09/2019</t>
  </si>
  <si>
    <t>06/10/2019</t>
  </si>
  <si>
    <t>13/10/2019</t>
  </si>
  <si>
    <t>20/10/2019</t>
  </si>
  <si>
    <t>27/10/2019</t>
  </si>
  <si>
    <t>03/11/2019</t>
  </si>
  <si>
    <t>10/11/2019</t>
  </si>
  <si>
    <t>17/11/2019</t>
  </si>
  <si>
    <t>24/11/2019</t>
  </si>
  <si>
    <t>01/12/2019</t>
  </si>
  <si>
    <t>08/12/2019</t>
  </si>
  <si>
    <t>15/12/2019</t>
  </si>
  <si>
    <t>22/12/2019</t>
  </si>
  <si>
    <t>29/12/2019</t>
  </si>
  <si>
    <t>05/01/2020</t>
  </si>
  <si>
    <t>12/01/2020</t>
  </si>
  <si>
    <t>19/01/2020</t>
  </si>
  <si>
    <t>26/01/2020</t>
  </si>
  <si>
    <t>02/02/2020</t>
  </si>
  <si>
    <t>09/02/2020</t>
  </si>
  <si>
    <t>16/02/2020</t>
  </si>
  <si>
    <t>23/02/2020</t>
  </si>
  <si>
    <t>01/03/2020</t>
  </si>
  <si>
    <t>08/03/2020</t>
  </si>
  <si>
    <t>15/03/2020</t>
  </si>
  <si>
    <t>22/03/2020</t>
  </si>
  <si>
    <t>29/03/2020</t>
  </si>
  <si>
    <t>05/04/2020</t>
  </si>
  <si>
    <t>12/04/2020</t>
  </si>
  <si>
    <t>19/04/2020</t>
  </si>
  <si>
    <t>26/04/2020</t>
  </si>
  <si>
    <t>03/05/2020</t>
  </si>
  <si>
    <t>10/05/2020</t>
  </si>
  <si>
    <t>17/05/2020</t>
  </si>
  <si>
    <t>24/05/2020</t>
  </si>
  <si>
    <t>31/05/2020</t>
  </si>
  <si>
    <t>07/06/2020</t>
  </si>
  <si>
    <t>14/06/2020</t>
  </si>
  <si>
    <t>21/06/2020</t>
  </si>
  <si>
    <t>28/06/2020</t>
  </si>
  <si>
    <t>05/07/2020</t>
  </si>
  <si>
    <t>12/07/2020</t>
  </si>
  <si>
    <t>19/07/2020</t>
  </si>
  <si>
    <t>26/07/2020</t>
  </si>
  <si>
    <t>02/08/2020</t>
  </si>
  <si>
    <t>09/08/2020</t>
  </si>
  <si>
    <t>16/08/2020</t>
  </si>
  <si>
    <t>23/08/2020</t>
  </si>
  <si>
    <t>30/08/2020</t>
  </si>
  <si>
    <t>06/09/2020</t>
  </si>
  <si>
    <t>13/09/2020</t>
  </si>
  <si>
    <t>20/09/2020</t>
  </si>
  <si>
    <t>27/09/2020</t>
  </si>
  <si>
    <t>04/10/2020</t>
  </si>
  <si>
    <t>11/10/2020</t>
  </si>
  <si>
    <t>18/10/2020</t>
  </si>
  <si>
    <t>25/10/2020</t>
  </si>
  <si>
    <t>01/11/2020</t>
  </si>
  <si>
    <t>08/11/2020</t>
  </si>
  <si>
    <t>15/11/2020</t>
  </si>
  <si>
    <t>22/11/2020</t>
  </si>
  <si>
    <t>29/11/2020</t>
  </si>
  <si>
    <t>06/12/2020</t>
  </si>
  <si>
    <t>13/12/2020</t>
  </si>
  <si>
    <t>20/12/2020</t>
  </si>
  <si>
    <t>27/12/2020</t>
  </si>
  <si>
    <t>03/01/2021</t>
  </si>
  <si>
    <t>10/01/2021</t>
  </si>
  <si>
    <t>17/01/2021</t>
  </si>
  <si>
    <t>24/01/2021</t>
  </si>
  <si>
    <t>31/01/2021</t>
  </si>
  <si>
    <t>07/02/2021</t>
  </si>
  <si>
    <t>14/02/2021</t>
  </si>
  <si>
    <t>21/02/2021</t>
  </si>
  <si>
    <t>28/02/2021</t>
  </si>
  <si>
    <t>07/03/2021</t>
  </si>
  <si>
    <t>14/03/2021</t>
  </si>
  <si>
    <t>21/03/2021</t>
  </si>
  <si>
    <t>28/03/2021</t>
  </si>
  <si>
    <t>04/04/2021</t>
  </si>
  <si>
    <t>11/04/2021</t>
  </si>
  <si>
    <t>18/04/2021</t>
  </si>
  <si>
    <t>25/04/2021</t>
  </si>
  <si>
    <t>02/05/2021</t>
  </si>
  <si>
    <t>09/05/2021</t>
  </si>
  <si>
    <t>16/05/2021</t>
  </si>
  <si>
    <t>23/05/2021</t>
  </si>
  <si>
    <t>30/05/2021</t>
  </si>
  <si>
    <t>06/06/2021</t>
  </si>
  <si>
    <t>13/06/2021</t>
  </si>
  <si>
    <t>20/06/2021</t>
  </si>
  <si>
    <t>27/06/2021</t>
  </si>
  <si>
    <t>04/07/2021</t>
  </si>
  <si>
    <r>
      <rPr>
        <u/>
        <sz val="11"/>
        <color theme="1"/>
        <rFont val="Arial"/>
        <family val="2"/>
      </rPr>
      <t xml:space="preserve">Special Cause Variation:
</t>
    </r>
    <r>
      <rPr>
        <sz val="11"/>
        <color theme="1"/>
        <rFont val="Arial"/>
        <family val="2"/>
      </rPr>
      <t xml:space="preserve">
- </t>
    </r>
    <r>
      <rPr>
        <b/>
        <sz val="11"/>
        <color theme="1"/>
        <rFont val="Arial"/>
        <family val="2"/>
      </rPr>
      <t>Outliers of control limits</t>
    </r>
    <r>
      <rPr>
        <sz val="11"/>
        <color theme="1"/>
        <rFont val="Arial"/>
        <family val="2"/>
      </rPr>
      <t xml:space="preserve">
- </t>
    </r>
    <r>
      <rPr>
        <b/>
        <sz val="11"/>
        <color theme="1"/>
        <rFont val="Arial"/>
        <family val="2"/>
      </rPr>
      <t>Shift:</t>
    </r>
    <r>
      <rPr>
        <sz val="11"/>
        <color theme="1"/>
        <rFont val="Arial"/>
        <family val="2"/>
      </rPr>
      <t xml:space="preserve"> seven or more data points above or below the mean
- </t>
    </r>
    <r>
      <rPr>
        <b/>
        <sz val="11"/>
        <color theme="1"/>
        <rFont val="Arial"/>
        <family val="2"/>
      </rPr>
      <t xml:space="preserve">Trend: </t>
    </r>
    <r>
      <rPr>
        <sz val="11"/>
        <color theme="1"/>
        <rFont val="Arial"/>
        <family val="2"/>
      </rPr>
      <t xml:space="preserve">seven or more data points increasing or decreasing
- </t>
    </r>
    <r>
      <rPr>
        <b/>
        <sz val="11"/>
        <color theme="1"/>
        <rFont val="Arial"/>
        <family val="2"/>
      </rPr>
      <t>Zig-zag:</t>
    </r>
    <r>
      <rPr>
        <sz val="11"/>
        <color theme="1"/>
        <rFont val="Arial"/>
        <family val="2"/>
      </rPr>
      <t xml:space="preserve"> fourteen or more data points increasing and decreasing alternatively
- </t>
    </r>
    <r>
      <rPr>
        <b/>
        <sz val="11"/>
        <color theme="1"/>
        <rFont val="Arial"/>
        <family val="2"/>
      </rPr>
      <t>Cyclical pattern</t>
    </r>
    <r>
      <rPr>
        <sz val="11"/>
        <color theme="1"/>
        <rFont val="Arial"/>
        <family val="2"/>
      </rPr>
      <t>, e.g. seasonality
For those shift and trend special cause variation, the following options can be selected to alter the mean, UCL and LCL values to ensure the variation remains within common cause:</t>
    </r>
  </si>
  <si>
    <t>11/07/2021</t>
  </si>
  <si>
    <t>18/07/2021</t>
  </si>
  <si>
    <t>25/07/2021</t>
  </si>
  <si>
    <t>01/08/2021</t>
  </si>
  <si>
    <t>08/08/2021</t>
  </si>
  <si>
    <t>15/08/2021</t>
  </si>
  <si>
    <t>22/08/2021</t>
  </si>
  <si>
    <t>29/08/2021</t>
  </si>
  <si>
    <t>05/09/2021</t>
  </si>
  <si>
    <t>12/09/2021</t>
  </si>
  <si>
    <t>19/09/2021</t>
  </si>
  <si>
    <t>26/09/2021</t>
  </si>
  <si>
    <t>03/10/2021</t>
  </si>
  <si>
    <t>10/10/2021</t>
  </si>
  <si>
    <t>17/10/2021</t>
  </si>
  <si>
    <t>24/10/2021</t>
  </si>
  <si>
    <t>31/10/2021</t>
  </si>
  <si>
    <t xml:space="preserve">There is a run of values above the upper control limit that show special cause variation. This uplift may be due to the time of year, as mortality is generally higher in winter. It is not possible to compare this with the values from a similar time point as the data is only available from January 2019. </t>
  </si>
  <si>
    <t>The mean, upper control limit and lower control limit values have been updated to reflect the increasing count of deaths per week. Although there is no process change, this update makes sure the control limits reflect the global COVID-19 pandemic values as this has resulted in a significant rise in mortality and a reduction in life expectancy nationwide.</t>
  </si>
  <si>
    <t xml:space="preserve">The values above the upper control limit are astronomical points that are showing special cause variation. This variation is not of concern as it coincides with the first national peak in COVID-19 related deaths. As such, no action is required. </t>
  </si>
  <si>
    <t>Similarly to point 3, the values above the upper control limit are showing special cause variation. However, once again this is a result of a peak in the mortality nationally as part of the COVID-19 pandemic. Once again, no action is required.</t>
  </si>
  <si>
    <t xml:space="preserve">There is a run of values below the mean which show special cause variation. This dip in the number of deaths follows the national pattern associated with the COVID-19 pandemic and has occurred when there are less recorded cases of the virus. No action is required. </t>
  </si>
  <si>
    <t xml:space="preserve">Simiarly to point 4, there is a run of values below the mean showing special cause variation. No further investigation is required as this follows those trends seen nationally as part of the COVID-19 pandemic. This is due to a combination of a reduction in the number of cases and the national vaccination roll-out programme. As such, no action is required. </t>
  </si>
  <si>
    <t>The patterns seen in the SPC charts that reflect the number of deaths counted by incident date and reported data are very similar and the reasons behind these patterns are the same. Therefore, the points below are commentary that reflect what is happening on both charts.</t>
  </si>
  <si>
    <t>07/11/2021</t>
  </si>
  <si>
    <t>14/11/2021</t>
  </si>
  <si>
    <t>21/11/2021</t>
  </si>
  <si>
    <t>28/11/2021</t>
  </si>
  <si>
    <t>05/12/2021</t>
  </si>
  <si>
    <t>12/12/2021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</si>
</sst>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
  </numFmts>
  <fonts count="15" x14ac:knownFonts="1">
    <font>
      <sz val="11"/>
      <color theme="1"/>
      <name val="Calibri"/>
      <family val="2"/>
      <scheme val="minor"/>
    </font>
    <font>
      <sz val="11"/>
      <color theme="1"/>
      <name val="Calibri"/>
      <family val="2"/>
      <scheme val="minor"/>
    </font>
    <font>
      <sz val="10"/>
      <color theme="1"/>
      <name val="Arial"/>
      <family val="2"/>
    </font>
    <font>
      <sz val="10"/>
      <name val="Arial"/>
      <family val="2"/>
    </font>
    <font>
      <sz val="11"/>
      <color rgb="FF000000"/>
      <name val="Calibri"/>
      <family val="2"/>
    </font>
    <font>
      <b/>
      <sz val="10"/>
      <color theme="1"/>
      <name val="Arial"/>
      <family val="2"/>
    </font>
    <font>
      <b/>
      <sz val="10"/>
      <name val="Arial"/>
      <family val="2"/>
    </font>
    <font>
      <sz val="9"/>
      <color theme="1"/>
      <name val="Arial"/>
      <family val="2"/>
    </font>
    <font>
      <sz val="9"/>
      <name val="Arial"/>
      <family val="2"/>
    </font>
    <font>
      <b/>
      <sz val="10"/>
      <color rgb="FF000000"/>
      <name val="Arial"/>
      <family val="2"/>
    </font>
    <font>
      <sz val="10"/>
      <name val="MS Sans Serif"/>
      <family val="2"/>
    </font>
    <font>
      <sz val="11"/>
      <color theme="1"/>
      <name val="Arial"/>
      <family val="2"/>
    </font>
    <font>
      <u/>
      <sz val="11"/>
      <color theme="1"/>
      <name val="Arial"/>
      <family val="2"/>
    </font>
    <font>
      <b/>
      <sz val="11"/>
      <color theme="1"/>
      <name val="Arial"/>
      <family val="2"/>
    </font>
    <font>
      <sz val="8"/>
      <name val="Calibri"/>
      <family val="2"/>
      <scheme val="minor"/>
    </font>
  </fonts>
  <fills count="4">
    <fill>
      <patternFill patternType="none"/>
    </fill>
    <fill>
      <patternFill patternType="gray125"/>
    </fill>
    <fill>
      <patternFill patternType="solid">
        <fgColor rgb="FFFFFFCC"/>
      </patternFill>
    </fill>
    <fill>
      <patternFill patternType="solid">
        <fgColor theme="8" tint="0.79998168889431442"/>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3">
    <xf numFmtId="0" fontId="0" fillId="0" borderId="0"/>
    <xf numFmtId="0" fontId="4" fillId="0" borderId="0"/>
    <xf numFmtId="43" fontId="3" fillId="0" borderId="0" applyFont="0" applyFill="0" applyBorder="0" applyAlignment="0" applyProtection="0"/>
    <xf numFmtId="0" fontId="1" fillId="0" borderId="0"/>
    <xf numFmtId="0" fontId="3" fillId="0" borderId="0"/>
    <xf numFmtId="0" fontId="3" fillId="0" borderId="0"/>
    <xf numFmtId="0" fontId="3" fillId="0" borderId="0"/>
    <xf numFmtId="0" fontId="10" fillId="0" borderId="0"/>
    <xf numFmtId="0" fontId="10" fillId="0" borderId="0"/>
    <xf numFmtId="0" fontId="4" fillId="0" borderId="0"/>
    <xf numFmtId="0" fontId="4" fillId="0" borderId="0"/>
    <xf numFmtId="0" fontId="1" fillId="2" borderId="1" applyNumberFormat="0" applyFont="0" applyAlignment="0" applyProtection="0"/>
    <xf numFmtId="9" fontId="3" fillId="0" borderId="0" applyFont="0" applyFill="0" applyBorder="0" applyAlignment="0" applyProtection="0"/>
  </cellStyleXfs>
  <cellXfs count="37">
    <xf numFmtId="0" fontId="0" fillId="0" borderId="0" xfId="0"/>
    <xf numFmtId="0" fontId="2" fillId="0" borderId="0" xfId="0" applyFont="1"/>
    <xf numFmtId="0" fontId="3" fillId="0" borderId="2" xfId="0" applyFont="1" applyFill="1" applyBorder="1" applyAlignment="1">
      <alignment horizontal="left" vertical="top"/>
    </xf>
    <xf numFmtId="0" fontId="3" fillId="0" borderId="0" xfId="0" applyFont="1" applyFill="1" applyBorder="1" applyAlignment="1">
      <alignment horizontal="center" vertical="top"/>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vertical="top"/>
    </xf>
    <xf numFmtId="0" fontId="2" fillId="0" borderId="10" xfId="0" applyFont="1" applyBorder="1" applyAlignment="1">
      <alignment vertical="top"/>
    </xf>
    <xf numFmtId="0" fontId="2" fillId="0" borderId="11" xfId="0" applyFont="1" applyBorder="1" applyAlignment="1">
      <alignment vertical="top"/>
    </xf>
    <xf numFmtId="0" fontId="3" fillId="0" borderId="0" xfId="0" applyFont="1" applyFill="1" applyBorder="1" applyAlignment="1">
      <alignment horizontal="left" vertical="top"/>
    </xf>
    <xf numFmtId="0" fontId="2" fillId="0" borderId="0" xfId="0" applyFont="1" applyFill="1" applyBorder="1"/>
    <xf numFmtId="0" fontId="5" fillId="3" borderId="2" xfId="0" applyFont="1" applyFill="1" applyBorder="1" applyAlignment="1">
      <alignment horizontal="center" vertical="center" wrapText="1"/>
    </xf>
    <xf numFmtId="2" fontId="6" fillId="3" borderId="2" xfId="1" applyNumberFormat="1" applyFont="1" applyFill="1" applyBorder="1" applyAlignment="1" applyProtection="1">
      <alignment horizontal="center" vertical="center" wrapText="1"/>
    </xf>
    <xf numFmtId="0" fontId="2" fillId="0" borderId="2" xfId="0" applyFont="1" applyBorder="1"/>
    <xf numFmtId="164" fontId="2" fillId="0" borderId="2" xfId="0" applyNumberFormat="1" applyFont="1" applyBorder="1"/>
    <xf numFmtId="1" fontId="2" fillId="0" borderId="2" xfId="0" applyNumberFormat="1" applyFont="1" applyBorder="1"/>
    <xf numFmtId="0" fontId="8" fillId="0" borderId="0" xfId="0" applyFont="1" applyFill="1" applyBorder="1" applyAlignment="1">
      <alignment vertical="center"/>
    </xf>
    <xf numFmtId="0" fontId="7" fillId="0" borderId="0" xfId="0" applyFont="1"/>
    <xf numFmtId="0" fontId="6" fillId="3" borderId="5" xfId="1" applyFont="1" applyFill="1" applyBorder="1" applyAlignment="1" applyProtection="1">
      <alignment horizontal="center"/>
    </xf>
    <xf numFmtId="0" fontId="9" fillId="3" borderId="2" xfId="1" applyFont="1" applyFill="1" applyBorder="1" applyAlignment="1" applyProtection="1">
      <alignment horizontal="center"/>
    </xf>
    <xf numFmtId="0" fontId="9" fillId="3" borderId="2" xfId="1" applyFont="1" applyFill="1" applyBorder="1" applyProtection="1"/>
    <xf numFmtId="164" fontId="2" fillId="0" borderId="5" xfId="0" applyNumberFormat="1" applyFont="1" applyBorder="1"/>
    <xf numFmtId="14" fontId="2" fillId="0" borderId="2" xfId="0" applyNumberFormat="1" applyFont="1" applyBorder="1"/>
    <xf numFmtId="2" fontId="2" fillId="0" borderId="2" xfId="0" applyNumberFormat="1" applyFont="1" applyBorder="1"/>
    <xf numFmtId="0" fontId="0" fillId="0" borderId="0" xfId="0" applyAlignment="1">
      <alignment horizontal="left" vertical="center" wrapText="1"/>
    </xf>
    <xf numFmtId="0" fontId="6" fillId="3" borderId="3" xfId="1" applyFont="1" applyFill="1" applyBorder="1" applyAlignment="1" applyProtection="1">
      <alignment horizontal="center" vertical="center" wrapText="1"/>
    </xf>
    <xf numFmtId="0" fontId="6" fillId="3" borderId="4" xfId="1" applyFont="1" applyFill="1" applyBorder="1" applyAlignment="1" applyProtection="1">
      <alignment horizontal="center" vertical="center" wrapText="1"/>
    </xf>
    <xf numFmtId="0" fontId="6" fillId="3" borderId="5" xfId="1" applyFont="1" applyFill="1" applyBorder="1" applyAlignment="1" applyProtection="1">
      <alignment horizontal="center" vertical="center" wrapText="1"/>
    </xf>
    <xf numFmtId="0" fontId="5" fillId="3" borderId="4" xfId="1" applyFont="1" applyFill="1" applyBorder="1" applyAlignment="1" applyProtection="1">
      <alignment horizontal="center"/>
    </xf>
    <xf numFmtId="0" fontId="5" fillId="3" borderId="5" xfId="1" applyFont="1" applyFill="1" applyBorder="1" applyAlignment="1" applyProtection="1">
      <alignment horizontal="center"/>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0"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0" fillId="0" borderId="0" xfId="0" applyAlignment="1">
      <alignment horizontal="left" vertical="center" wrapText="1"/>
    </xf>
  </cellXfs>
  <cellStyles count="13">
    <cellStyle name="Comma 2" xfId="2" xr:uid="{00000000-0005-0000-0000-000000000000}"/>
    <cellStyle name="Normal" xfId="0" builtinId="0"/>
    <cellStyle name="Normal 2" xfId="3" xr:uid="{00000000-0005-0000-0000-000002000000}"/>
    <cellStyle name="Normal 2 2" xfId="4" xr:uid="{00000000-0005-0000-0000-000003000000}"/>
    <cellStyle name="Normal 2 3" xfId="5" xr:uid="{00000000-0005-0000-0000-000004000000}"/>
    <cellStyle name="Normal 2 3 2" xfId="6" xr:uid="{00000000-0005-0000-0000-000005000000}"/>
    <cellStyle name="Normal 3" xfId="7" xr:uid="{00000000-0005-0000-0000-000006000000}"/>
    <cellStyle name="Normal 3 2" xfId="8" xr:uid="{00000000-0005-0000-0000-000007000000}"/>
    <cellStyle name="Normal 4" xfId="9" xr:uid="{00000000-0005-0000-0000-000008000000}"/>
    <cellStyle name="Normal 4 2" xfId="10" xr:uid="{00000000-0005-0000-0000-000009000000}"/>
    <cellStyle name="Normal 5" xfId="1" xr:uid="{00000000-0005-0000-0000-00000A000000}"/>
    <cellStyle name="Note 2" xfId="11" xr:uid="{00000000-0005-0000-0000-00000B000000}"/>
    <cellStyle name="Percent 2" xfId="12" xr:uid="{00000000-0005-0000-0000-00000C000000}"/>
  </cellStyles>
  <dxfs count="30">
    <dxf>
      <fill>
        <patternFill>
          <bgColor theme="4" tint="0.79998168889431442"/>
        </patternFill>
      </fill>
    </dxf>
    <dxf>
      <fill>
        <patternFill>
          <bgColor theme="9" tint="0.79998168889431442"/>
        </patternFill>
      </fill>
    </dxf>
    <dxf>
      <fill>
        <patternFill>
          <bgColor theme="6"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ont>
        <b/>
        <i val="0"/>
        <color rgb="FFFF0000"/>
      </font>
    </dxf>
    <dxf>
      <fill>
        <patternFill>
          <bgColor theme="6"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6"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4" tint="0.79998168889431442"/>
        </patternFill>
      </fill>
    </dxf>
    <dxf>
      <fill>
        <patternFill>
          <bgColor theme="9" tint="0.79998168889431442"/>
        </patternFill>
      </fill>
    </dxf>
    <dxf>
      <fill>
        <patternFill>
          <bgColor theme="6"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ont>
        <b/>
        <i val="0"/>
        <color rgb="FFFF0000"/>
      </font>
    </dxf>
    <dxf>
      <fill>
        <patternFill>
          <bgColor theme="6"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6"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latin typeface="+mn-lt"/>
                <a:cs typeface="Arial" panose="020B0604020202020204" pitchFamily="34" charset="0"/>
              </a:defRPr>
            </a:pPr>
            <a:r>
              <a:rPr lang="en-GB" sz="1200">
                <a:latin typeface="+mn-lt"/>
              </a:rPr>
              <a:t>Mortality data: NoDs reported by incident date</a:t>
            </a:r>
            <a:r>
              <a:rPr lang="en-GB" sz="1200" baseline="0">
                <a:latin typeface="+mn-lt"/>
              </a:rPr>
              <a:t> by week</a:t>
            </a:r>
            <a:endParaRPr lang="en-GB" sz="1200">
              <a:latin typeface="+mn-lt"/>
            </a:endParaRPr>
          </a:p>
        </c:rich>
      </c:tx>
      <c:layout>
        <c:manualLayout>
          <c:xMode val="edge"/>
          <c:yMode val="edge"/>
          <c:x val="0.23114874685676312"/>
          <c:y val="1.1981402097982071E-2"/>
        </c:manualLayout>
      </c:layout>
      <c:overlay val="0"/>
    </c:title>
    <c:autoTitleDeleted val="0"/>
    <c:plotArea>
      <c:layout>
        <c:manualLayout>
          <c:layoutTarget val="inner"/>
          <c:xMode val="edge"/>
          <c:yMode val="edge"/>
          <c:x val="6.85794376693767E-2"/>
          <c:y val="0.1386023148148148"/>
          <c:w val="0.91219393631436319"/>
          <c:h val="0.60415416666666666"/>
        </c:manualLayout>
      </c:layout>
      <c:lineChart>
        <c:grouping val="standard"/>
        <c:varyColors val="0"/>
        <c:ser>
          <c:idx val="3"/>
          <c:order val="0"/>
          <c:tx>
            <c:strRef>
              <c:f>'Mortality Data - Incident Date'!$C$4</c:f>
              <c:strCache>
                <c:ptCount val="1"/>
                <c:pt idx="0">
                  <c:v>Value</c:v>
                </c:pt>
              </c:strCache>
            </c:strRef>
          </c:tx>
          <c:spPr>
            <a:ln w="28575" cap="rnd" cmpd="sng" algn="ctr">
              <a:solidFill>
                <a:srgbClr val="0070C0"/>
              </a:solidFill>
              <a:prstDash val="solid"/>
              <a:round/>
              <a:headEnd type="none" w="med" len="med"/>
              <a:tailEnd type="none" w="med" len="med"/>
            </a:ln>
          </c:spPr>
          <c:marker>
            <c:symbol val="circle"/>
            <c:size val="3"/>
            <c:spPr>
              <a:solidFill>
                <a:srgbClr val="0070C0"/>
              </a:solidFill>
              <a:ln w="28575" cap="rnd" cmpd="sng" algn="ctr">
                <a:solidFill>
                  <a:srgbClr val="0070C0"/>
                </a:solidFill>
                <a:prstDash val="solid"/>
                <a:round/>
                <a:headEnd type="none" w="med" len="med"/>
                <a:tailEnd type="none" w="med" len="med"/>
              </a:ln>
            </c:spPr>
          </c:marker>
          <c:cat>
            <c:strRef>
              <c:f>'Mortality Data - Incident Date'!$B$5:$B$159</c:f>
              <c:strCache>
                <c:ptCount val="155"/>
                <c:pt idx="0">
                  <c:v>30/12/2018</c:v>
                </c:pt>
                <c:pt idx="1">
                  <c:v>06/01/2019</c:v>
                </c:pt>
                <c:pt idx="2">
                  <c:v>13/01/2019</c:v>
                </c:pt>
                <c:pt idx="3">
                  <c:v>20/01/2019</c:v>
                </c:pt>
                <c:pt idx="4">
                  <c:v>27/01/2019</c:v>
                </c:pt>
                <c:pt idx="5">
                  <c:v>03/02/2019</c:v>
                </c:pt>
                <c:pt idx="6">
                  <c:v>10/02/2019</c:v>
                </c:pt>
                <c:pt idx="7">
                  <c:v>17/02/2019</c:v>
                </c:pt>
                <c:pt idx="8">
                  <c:v>24/02/2019</c:v>
                </c:pt>
                <c:pt idx="9">
                  <c:v>03/03/2019</c:v>
                </c:pt>
                <c:pt idx="10">
                  <c:v>10/03/2019</c:v>
                </c:pt>
                <c:pt idx="11">
                  <c:v>17/03/2019</c:v>
                </c:pt>
                <c:pt idx="12">
                  <c:v>24/03/2019</c:v>
                </c:pt>
                <c:pt idx="13">
                  <c:v>31/03/2019</c:v>
                </c:pt>
                <c:pt idx="14">
                  <c:v>07/04/2019</c:v>
                </c:pt>
                <c:pt idx="15">
                  <c:v>14/04/2019</c:v>
                </c:pt>
                <c:pt idx="16">
                  <c:v>21/04/2019</c:v>
                </c:pt>
                <c:pt idx="17">
                  <c:v>28/04/2019</c:v>
                </c:pt>
                <c:pt idx="18">
                  <c:v>05/05/2019</c:v>
                </c:pt>
                <c:pt idx="19">
                  <c:v>12/05/2019</c:v>
                </c:pt>
                <c:pt idx="20">
                  <c:v>19/05/2019</c:v>
                </c:pt>
                <c:pt idx="21">
                  <c:v>26/05/2019</c:v>
                </c:pt>
                <c:pt idx="22">
                  <c:v>02/06/2019</c:v>
                </c:pt>
                <c:pt idx="23">
                  <c:v>09/06/2019</c:v>
                </c:pt>
                <c:pt idx="24">
                  <c:v>16/06/2019</c:v>
                </c:pt>
                <c:pt idx="25">
                  <c:v>23/06/2019</c:v>
                </c:pt>
                <c:pt idx="26">
                  <c:v>30/06/2019</c:v>
                </c:pt>
                <c:pt idx="27">
                  <c:v>07/07/2019</c:v>
                </c:pt>
                <c:pt idx="28">
                  <c:v>14/07/2019</c:v>
                </c:pt>
                <c:pt idx="29">
                  <c:v>21/07/2019</c:v>
                </c:pt>
                <c:pt idx="30">
                  <c:v>28/07/2019</c:v>
                </c:pt>
                <c:pt idx="31">
                  <c:v>04/08/2019</c:v>
                </c:pt>
                <c:pt idx="32">
                  <c:v>11/08/2019</c:v>
                </c:pt>
                <c:pt idx="33">
                  <c:v>18/08/2019</c:v>
                </c:pt>
                <c:pt idx="34">
                  <c:v>25/08/2019</c:v>
                </c:pt>
                <c:pt idx="35">
                  <c:v>01/09/2019</c:v>
                </c:pt>
                <c:pt idx="36">
                  <c:v>08/09/2019</c:v>
                </c:pt>
                <c:pt idx="37">
                  <c:v>15/09/2019</c:v>
                </c:pt>
                <c:pt idx="38">
                  <c:v>22/09/2019</c:v>
                </c:pt>
                <c:pt idx="39">
                  <c:v>29/09/2019</c:v>
                </c:pt>
                <c:pt idx="40">
                  <c:v>06/10/2019</c:v>
                </c:pt>
                <c:pt idx="41">
                  <c:v>13/10/2019</c:v>
                </c:pt>
                <c:pt idx="42">
                  <c:v>20/10/2019</c:v>
                </c:pt>
                <c:pt idx="43">
                  <c:v>27/10/2019</c:v>
                </c:pt>
                <c:pt idx="44">
                  <c:v>03/11/2019</c:v>
                </c:pt>
                <c:pt idx="45">
                  <c:v>10/11/2019</c:v>
                </c:pt>
                <c:pt idx="46">
                  <c:v>17/11/2019</c:v>
                </c:pt>
                <c:pt idx="47">
                  <c:v>24/11/2019</c:v>
                </c:pt>
                <c:pt idx="48">
                  <c:v>01/12/2019</c:v>
                </c:pt>
                <c:pt idx="49">
                  <c:v>08/12/2019</c:v>
                </c:pt>
                <c:pt idx="50">
                  <c:v>15/12/2019</c:v>
                </c:pt>
                <c:pt idx="51">
                  <c:v>22/12/2019</c:v>
                </c:pt>
                <c:pt idx="52">
                  <c:v>29/12/2019</c:v>
                </c:pt>
                <c:pt idx="53">
                  <c:v>05/01/2020</c:v>
                </c:pt>
                <c:pt idx="54">
                  <c:v>12/01/2020</c:v>
                </c:pt>
                <c:pt idx="55">
                  <c:v>19/01/2020</c:v>
                </c:pt>
                <c:pt idx="56">
                  <c:v>26/01/2020</c:v>
                </c:pt>
                <c:pt idx="57">
                  <c:v>02/02/2020</c:v>
                </c:pt>
                <c:pt idx="58">
                  <c:v>09/02/2020</c:v>
                </c:pt>
                <c:pt idx="59">
                  <c:v>16/02/2020</c:v>
                </c:pt>
                <c:pt idx="60">
                  <c:v>23/02/2020</c:v>
                </c:pt>
                <c:pt idx="61">
                  <c:v>01/03/2020</c:v>
                </c:pt>
                <c:pt idx="62">
                  <c:v>08/03/2020</c:v>
                </c:pt>
                <c:pt idx="63">
                  <c:v>15/03/2020</c:v>
                </c:pt>
                <c:pt idx="64">
                  <c:v>22/03/2020</c:v>
                </c:pt>
                <c:pt idx="65">
                  <c:v>29/03/2020</c:v>
                </c:pt>
                <c:pt idx="66">
                  <c:v>05/04/2020</c:v>
                </c:pt>
                <c:pt idx="67">
                  <c:v>12/04/2020</c:v>
                </c:pt>
                <c:pt idx="68">
                  <c:v>19/04/2020</c:v>
                </c:pt>
                <c:pt idx="69">
                  <c:v>26/04/2020</c:v>
                </c:pt>
                <c:pt idx="70">
                  <c:v>03/05/2020</c:v>
                </c:pt>
                <c:pt idx="71">
                  <c:v>10/05/2020</c:v>
                </c:pt>
                <c:pt idx="72">
                  <c:v>17/05/2020</c:v>
                </c:pt>
                <c:pt idx="73">
                  <c:v>24/05/2020</c:v>
                </c:pt>
                <c:pt idx="74">
                  <c:v>31/05/2020</c:v>
                </c:pt>
                <c:pt idx="75">
                  <c:v>07/06/2020</c:v>
                </c:pt>
                <c:pt idx="76">
                  <c:v>14/06/2020</c:v>
                </c:pt>
                <c:pt idx="77">
                  <c:v>21/06/2020</c:v>
                </c:pt>
                <c:pt idx="78">
                  <c:v>28/06/2020</c:v>
                </c:pt>
                <c:pt idx="79">
                  <c:v>05/07/2020</c:v>
                </c:pt>
                <c:pt idx="80">
                  <c:v>12/07/2020</c:v>
                </c:pt>
                <c:pt idx="81">
                  <c:v>19/07/2020</c:v>
                </c:pt>
                <c:pt idx="82">
                  <c:v>26/07/2020</c:v>
                </c:pt>
                <c:pt idx="83">
                  <c:v>02/08/2020</c:v>
                </c:pt>
                <c:pt idx="84">
                  <c:v>09/08/2020</c:v>
                </c:pt>
                <c:pt idx="85">
                  <c:v>16/08/2020</c:v>
                </c:pt>
                <c:pt idx="86">
                  <c:v>23/08/2020</c:v>
                </c:pt>
                <c:pt idx="87">
                  <c:v>30/08/2020</c:v>
                </c:pt>
                <c:pt idx="88">
                  <c:v>06/09/2020</c:v>
                </c:pt>
                <c:pt idx="89">
                  <c:v>13/09/2020</c:v>
                </c:pt>
                <c:pt idx="90">
                  <c:v>20/09/2020</c:v>
                </c:pt>
                <c:pt idx="91">
                  <c:v>27/09/2020</c:v>
                </c:pt>
                <c:pt idx="92">
                  <c:v>04/10/2020</c:v>
                </c:pt>
                <c:pt idx="93">
                  <c:v>11/10/2020</c:v>
                </c:pt>
                <c:pt idx="94">
                  <c:v>18/10/2020</c:v>
                </c:pt>
                <c:pt idx="95">
                  <c:v>25/10/2020</c:v>
                </c:pt>
                <c:pt idx="96">
                  <c:v>01/11/2020</c:v>
                </c:pt>
                <c:pt idx="97">
                  <c:v>08/11/2020</c:v>
                </c:pt>
                <c:pt idx="98">
                  <c:v>15/11/2020</c:v>
                </c:pt>
                <c:pt idx="99">
                  <c:v>22/11/2020</c:v>
                </c:pt>
                <c:pt idx="100">
                  <c:v>29/11/2020</c:v>
                </c:pt>
                <c:pt idx="101">
                  <c:v>06/12/2020</c:v>
                </c:pt>
                <c:pt idx="102">
                  <c:v>13/12/2020</c:v>
                </c:pt>
                <c:pt idx="103">
                  <c:v>20/12/2020</c:v>
                </c:pt>
                <c:pt idx="104">
                  <c:v>27/12/2020</c:v>
                </c:pt>
                <c:pt idx="105">
                  <c:v>03/01/2021</c:v>
                </c:pt>
                <c:pt idx="106">
                  <c:v>10/01/2021</c:v>
                </c:pt>
                <c:pt idx="107">
                  <c:v>17/01/2021</c:v>
                </c:pt>
                <c:pt idx="108">
                  <c:v>24/01/2021</c:v>
                </c:pt>
                <c:pt idx="109">
                  <c:v>31/01/2021</c:v>
                </c:pt>
                <c:pt idx="110">
                  <c:v>07/02/2021</c:v>
                </c:pt>
                <c:pt idx="111">
                  <c:v>14/02/2021</c:v>
                </c:pt>
                <c:pt idx="112">
                  <c:v>21/02/2021</c:v>
                </c:pt>
                <c:pt idx="113">
                  <c:v>28/02/2021</c:v>
                </c:pt>
                <c:pt idx="114">
                  <c:v>07/03/2021</c:v>
                </c:pt>
                <c:pt idx="115">
                  <c:v>14/03/2021</c:v>
                </c:pt>
                <c:pt idx="116">
                  <c:v>21/03/2021</c:v>
                </c:pt>
                <c:pt idx="117">
                  <c:v>28/03/2021</c:v>
                </c:pt>
                <c:pt idx="118">
                  <c:v>04/04/2021</c:v>
                </c:pt>
                <c:pt idx="119">
                  <c:v>11/04/2021</c:v>
                </c:pt>
                <c:pt idx="120">
                  <c:v>18/04/2021</c:v>
                </c:pt>
                <c:pt idx="121">
                  <c:v>25/04/2021</c:v>
                </c:pt>
                <c:pt idx="122">
                  <c:v>02/05/2021</c:v>
                </c:pt>
                <c:pt idx="123">
                  <c:v>09/05/2021</c:v>
                </c:pt>
                <c:pt idx="124">
                  <c:v>16/05/2021</c:v>
                </c:pt>
                <c:pt idx="125">
                  <c:v>23/05/2021</c:v>
                </c:pt>
                <c:pt idx="126">
                  <c:v>30/05/2021</c:v>
                </c:pt>
                <c:pt idx="127">
                  <c:v>06/06/2021</c:v>
                </c:pt>
                <c:pt idx="128">
                  <c:v>13/06/2021</c:v>
                </c:pt>
                <c:pt idx="129">
                  <c:v>20/06/2021</c:v>
                </c:pt>
                <c:pt idx="130">
                  <c:v>27/06/2021</c:v>
                </c:pt>
                <c:pt idx="131">
                  <c:v>04/07/2021</c:v>
                </c:pt>
                <c:pt idx="132">
                  <c:v>11/07/2021</c:v>
                </c:pt>
                <c:pt idx="133">
                  <c:v>18/07/2021</c:v>
                </c:pt>
                <c:pt idx="134">
                  <c:v>25/07/2021</c:v>
                </c:pt>
                <c:pt idx="135">
                  <c:v>01/08/2021</c:v>
                </c:pt>
                <c:pt idx="136">
                  <c:v>08/08/2021</c:v>
                </c:pt>
                <c:pt idx="137">
                  <c:v>15/08/2021</c:v>
                </c:pt>
                <c:pt idx="138">
                  <c:v>22/08/2021</c:v>
                </c:pt>
                <c:pt idx="139">
                  <c:v>29/08/2021</c:v>
                </c:pt>
                <c:pt idx="140">
                  <c:v>05/09/2021</c:v>
                </c:pt>
                <c:pt idx="141">
                  <c:v>12/09/2021</c:v>
                </c:pt>
                <c:pt idx="142">
                  <c:v>19/09/2021</c:v>
                </c:pt>
                <c:pt idx="143">
                  <c:v>26/09/2021</c:v>
                </c:pt>
                <c:pt idx="144">
                  <c:v>03/10/2021</c:v>
                </c:pt>
                <c:pt idx="145">
                  <c:v>10/10/2021</c:v>
                </c:pt>
                <c:pt idx="146">
                  <c:v>17/10/2021</c:v>
                </c:pt>
                <c:pt idx="147">
                  <c:v>24/10/2021</c:v>
                </c:pt>
                <c:pt idx="148">
                  <c:v>31/10/2021</c:v>
                </c:pt>
                <c:pt idx="149">
                  <c:v>07/11/2021</c:v>
                </c:pt>
                <c:pt idx="150">
                  <c:v>14/11/2021</c:v>
                </c:pt>
                <c:pt idx="151">
                  <c:v>21/11/2021</c:v>
                </c:pt>
                <c:pt idx="152">
                  <c:v>28/11/2021</c:v>
                </c:pt>
                <c:pt idx="153">
                  <c:v>05/12/2021</c:v>
                </c:pt>
                <c:pt idx="154">
                  <c:v>12/12/2021</c:v>
                </c:pt>
              </c:strCache>
            </c:strRef>
          </c:cat>
          <c:val>
            <c:numRef>
              <c:f>'Mortality Data - Incident Date'!$C$5:$C$159</c:f>
              <c:numCache>
                <c:formatCode>General</c:formatCode>
                <c:ptCount val="155"/>
                <c:pt idx="0">
                  <c:v>30</c:v>
                </c:pt>
                <c:pt idx="1">
                  <c:v>14</c:v>
                </c:pt>
                <c:pt idx="2">
                  <c:v>21</c:v>
                </c:pt>
                <c:pt idx="3">
                  <c:v>32</c:v>
                </c:pt>
                <c:pt idx="4">
                  <c:v>27</c:v>
                </c:pt>
                <c:pt idx="5">
                  <c:v>30</c:v>
                </c:pt>
                <c:pt idx="6">
                  <c:v>27</c:v>
                </c:pt>
                <c:pt idx="7">
                  <c:v>19</c:v>
                </c:pt>
                <c:pt idx="8">
                  <c:v>23</c:v>
                </c:pt>
                <c:pt idx="9">
                  <c:v>24</c:v>
                </c:pt>
                <c:pt idx="10">
                  <c:v>19</c:v>
                </c:pt>
                <c:pt idx="11">
                  <c:v>25</c:v>
                </c:pt>
                <c:pt idx="12">
                  <c:v>29</c:v>
                </c:pt>
                <c:pt idx="13">
                  <c:v>25</c:v>
                </c:pt>
                <c:pt idx="14">
                  <c:v>27</c:v>
                </c:pt>
                <c:pt idx="15">
                  <c:v>25</c:v>
                </c:pt>
                <c:pt idx="16">
                  <c:v>17</c:v>
                </c:pt>
                <c:pt idx="17">
                  <c:v>27</c:v>
                </c:pt>
                <c:pt idx="18">
                  <c:v>23</c:v>
                </c:pt>
                <c:pt idx="19">
                  <c:v>19</c:v>
                </c:pt>
                <c:pt idx="20">
                  <c:v>31</c:v>
                </c:pt>
                <c:pt idx="21">
                  <c:v>28</c:v>
                </c:pt>
                <c:pt idx="22">
                  <c:v>27</c:v>
                </c:pt>
                <c:pt idx="23">
                  <c:v>24</c:v>
                </c:pt>
                <c:pt idx="24">
                  <c:v>14</c:v>
                </c:pt>
                <c:pt idx="25">
                  <c:v>28</c:v>
                </c:pt>
                <c:pt idx="26">
                  <c:v>26</c:v>
                </c:pt>
                <c:pt idx="27">
                  <c:v>19</c:v>
                </c:pt>
                <c:pt idx="28">
                  <c:v>23</c:v>
                </c:pt>
                <c:pt idx="29">
                  <c:v>26</c:v>
                </c:pt>
                <c:pt idx="30">
                  <c:v>22</c:v>
                </c:pt>
                <c:pt idx="31">
                  <c:v>19</c:v>
                </c:pt>
                <c:pt idx="32">
                  <c:v>12</c:v>
                </c:pt>
                <c:pt idx="33">
                  <c:v>27</c:v>
                </c:pt>
                <c:pt idx="34">
                  <c:v>26</c:v>
                </c:pt>
                <c:pt idx="35">
                  <c:v>35</c:v>
                </c:pt>
                <c:pt idx="36">
                  <c:v>26</c:v>
                </c:pt>
                <c:pt idx="37">
                  <c:v>27</c:v>
                </c:pt>
                <c:pt idx="38">
                  <c:v>13</c:v>
                </c:pt>
                <c:pt idx="39">
                  <c:v>14</c:v>
                </c:pt>
                <c:pt idx="40">
                  <c:v>32</c:v>
                </c:pt>
                <c:pt idx="41">
                  <c:v>23</c:v>
                </c:pt>
                <c:pt idx="42">
                  <c:v>29</c:v>
                </c:pt>
                <c:pt idx="43">
                  <c:v>25</c:v>
                </c:pt>
                <c:pt idx="44">
                  <c:v>18</c:v>
                </c:pt>
                <c:pt idx="45">
                  <c:v>27</c:v>
                </c:pt>
                <c:pt idx="46">
                  <c:v>25</c:v>
                </c:pt>
                <c:pt idx="47">
                  <c:v>28</c:v>
                </c:pt>
                <c:pt idx="48">
                  <c:v>27</c:v>
                </c:pt>
                <c:pt idx="49">
                  <c:v>61</c:v>
                </c:pt>
                <c:pt idx="50">
                  <c:v>53</c:v>
                </c:pt>
                <c:pt idx="51">
                  <c:v>38</c:v>
                </c:pt>
                <c:pt idx="52">
                  <c:v>43</c:v>
                </c:pt>
                <c:pt idx="53">
                  <c:v>42</c:v>
                </c:pt>
                <c:pt idx="54">
                  <c:v>41</c:v>
                </c:pt>
                <c:pt idx="55">
                  <c:v>44</c:v>
                </c:pt>
                <c:pt idx="56">
                  <c:v>56</c:v>
                </c:pt>
                <c:pt idx="57">
                  <c:v>53</c:v>
                </c:pt>
                <c:pt idx="58">
                  <c:v>45</c:v>
                </c:pt>
                <c:pt idx="59">
                  <c:v>41</c:v>
                </c:pt>
                <c:pt idx="60">
                  <c:v>49</c:v>
                </c:pt>
                <c:pt idx="61">
                  <c:v>49</c:v>
                </c:pt>
                <c:pt idx="62">
                  <c:v>43</c:v>
                </c:pt>
                <c:pt idx="63">
                  <c:v>43</c:v>
                </c:pt>
                <c:pt idx="64">
                  <c:v>62</c:v>
                </c:pt>
                <c:pt idx="65">
                  <c:v>103</c:v>
                </c:pt>
                <c:pt idx="66">
                  <c:v>121</c:v>
                </c:pt>
                <c:pt idx="67">
                  <c:v>105</c:v>
                </c:pt>
                <c:pt idx="68">
                  <c:v>91</c:v>
                </c:pt>
                <c:pt idx="69">
                  <c:v>89</c:v>
                </c:pt>
                <c:pt idx="70">
                  <c:v>73</c:v>
                </c:pt>
                <c:pt idx="71">
                  <c:v>49</c:v>
                </c:pt>
                <c:pt idx="72">
                  <c:v>57</c:v>
                </c:pt>
                <c:pt idx="73">
                  <c:v>49</c:v>
                </c:pt>
                <c:pt idx="74">
                  <c:v>52</c:v>
                </c:pt>
                <c:pt idx="75">
                  <c:v>48</c:v>
                </c:pt>
                <c:pt idx="76">
                  <c:v>67</c:v>
                </c:pt>
                <c:pt idx="77">
                  <c:v>51</c:v>
                </c:pt>
                <c:pt idx="78">
                  <c:v>52</c:v>
                </c:pt>
                <c:pt idx="79">
                  <c:v>57</c:v>
                </c:pt>
                <c:pt idx="80">
                  <c:v>58</c:v>
                </c:pt>
                <c:pt idx="81">
                  <c:v>43</c:v>
                </c:pt>
                <c:pt idx="82">
                  <c:v>56</c:v>
                </c:pt>
                <c:pt idx="83">
                  <c:v>60</c:v>
                </c:pt>
                <c:pt idx="84">
                  <c:v>53</c:v>
                </c:pt>
                <c:pt idx="85">
                  <c:v>43</c:v>
                </c:pt>
                <c:pt idx="86">
                  <c:v>47</c:v>
                </c:pt>
                <c:pt idx="87">
                  <c:v>48</c:v>
                </c:pt>
                <c:pt idx="88">
                  <c:v>40</c:v>
                </c:pt>
                <c:pt idx="89">
                  <c:v>45</c:v>
                </c:pt>
                <c:pt idx="90">
                  <c:v>48</c:v>
                </c:pt>
                <c:pt idx="91">
                  <c:v>50</c:v>
                </c:pt>
                <c:pt idx="92">
                  <c:v>49</c:v>
                </c:pt>
                <c:pt idx="93">
                  <c:v>52</c:v>
                </c:pt>
                <c:pt idx="94">
                  <c:v>33</c:v>
                </c:pt>
                <c:pt idx="95">
                  <c:v>66</c:v>
                </c:pt>
                <c:pt idx="96">
                  <c:v>49</c:v>
                </c:pt>
                <c:pt idx="97">
                  <c:v>61</c:v>
                </c:pt>
                <c:pt idx="98">
                  <c:v>58</c:v>
                </c:pt>
                <c:pt idx="99">
                  <c:v>60</c:v>
                </c:pt>
                <c:pt idx="100">
                  <c:v>59</c:v>
                </c:pt>
                <c:pt idx="101">
                  <c:v>56</c:v>
                </c:pt>
                <c:pt idx="102">
                  <c:v>51</c:v>
                </c:pt>
                <c:pt idx="103">
                  <c:v>65</c:v>
                </c:pt>
                <c:pt idx="104">
                  <c:v>66</c:v>
                </c:pt>
                <c:pt idx="105">
                  <c:v>59</c:v>
                </c:pt>
                <c:pt idx="106">
                  <c:v>125</c:v>
                </c:pt>
                <c:pt idx="107">
                  <c:v>119</c:v>
                </c:pt>
                <c:pt idx="108">
                  <c:v>97</c:v>
                </c:pt>
                <c:pt idx="109">
                  <c:v>63</c:v>
                </c:pt>
                <c:pt idx="110">
                  <c:v>66</c:v>
                </c:pt>
                <c:pt idx="111">
                  <c:v>68</c:v>
                </c:pt>
                <c:pt idx="112">
                  <c:v>58</c:v>
                </c:pt>
                <c:pt idx="113">
                  <c:v>60</c:v>
                </c:pt>
                <c:pt idx="114">
                  <c:v>49</c:v>
                </c:pt>
                <c:pt idx="115">
                  <c:v>47</c:v>
                </c:pt>
                <c:pt idx="116">
                  <c:v>46</c:v>
                </c:pt>
                <c:pt idx="117">
                  <c:v>45</c:v>
                </c:pt>
                <c:pt idx="118">
                  <c:v>55</c:v>
                </c:pt>
                <c:pt idx="119">
                  <c:v>55</c:v>
                </c:pt>
                <c:pt idx="120">
                  <c:v>62</c:v>
                </c:pt>
                <c:pt idx="121">
                  <c:v>47</c:v>
                </c:pt>
                <c:pt idx="122">
                  <c:v>46</c:v>
                </c:pt>
                <c:pt idx="123">
                  <c:v>59</c:v>
                </c:pt>
                <c:pt idx="124">
                  <c:v>38</c:v>
                </c:pt>
                <c:pt idx="125">
                  <c:v>41</c:v>
                </c:pt>
                <c:pt idx="126">
                  <c:v>55</c:v>
                </c:pt>
                <c:pt idx="127">
                  <c:v>47</c:v>
                </c:pt>
                <c:pt idx="128">
                  <c:v>55</c:v>
                </c:pt>
                <c:pt idx="129">
                  <c:v>49</c:v>
                </c:pt>
                <c:pt idx="130">
                  <c:v>54</c:v>
                </c:pt>
                <c:pt idx="131">
                  <c:v>46</c:v>
                </c:pt>
                <c:pt idx="132">
                  <c:v>60</c:v>
                </c:pt>
                <c:pt idx="133">
                  <c:v>60</c:v>
                </c:pt>
                <c:pt idx="134">
                  <c:v>37</c:v>
                </c:pt>
                <c:pt idx="135">
                  <c:v>45</c:v>
                </c:pt>
                <c:pt idx="136">
                  <c:v>51</c:v>
                </c:pt>
                <c:pt idx="137">
                  <c:v>52</c:v>
                </c:pt>
                <c:pt idx="138">
                  <c:v>56</c:v>
                </c:pt>
                <c:pt idx="139">
                  <c:v>61</c:v>
                </c:pt>
                <c:pt idx="140">
                  <c:v>64</c:v>
                </c:pt>
                <c:pt idx="141">
                  <c:v>67</c:v>
                </c:pt>
                <c:pt idx="142">
                  <c:v>54</c:v>
                </c:pt>
                <c:pt idx="143">
                  <c:v>59</c:v>
                </c:pt>
                <c:pt idx="144">
                  <c:v>62</c:v>
                </c:pt>
                <c:pt idx="145">
                  <c:v>64</c:v>
                </c:pt>
                <c:pt idx="146">
                  <c:v>40</c:v>
                </c:pt>
                <c:pt idx="147">
                  <c:v>63</c:v>
                </c:pt>
                <c:pt idx="148">
                  <c:v>51</c:v>
                </c:pt>
                <c:pt idx="149">
                  <c:v>76</c:v>
                </c:pt>
                <c:pt idx="150">
                  <c:v>64</c:v>
                </c:pt>
                <c:pt idx="151">
                  <c:v>60</c:v>
                </c:pt>
                <c:pt idx="152">
                  <c:v>77</c:v>
                </c:pt>
                <c:pt idx="153">
                  <c:v>46</c:v>
                </c:pt>
                <c:pt idx="154">
                  <c:v>73</c:v>
                </c:pt>
              </c:numCache>
            </c:numRef>
          </c:val>
          <c:smooth val="0"/>
          <c:extLst>
            <c:ext xmlns:c16="http://schemas.microsoft.com/office/drawing/2014/chart" uri="{C3380CC4-5D6E-409C-BE32-E72D297353CC}">
              <c16:uniqueId val="{00000000-B5FD-4D13-99CD-304D2E2E733A}"/>
            </c:ext>
          </c:extLst>
        </c:ser>
        <c:ser>
          <c:idx val="5"/>
          <c:order val="1"/>
          <c:tx>
            <c:strRef>
              <c:f>'Mortality Data - Incident Date'!$F$4</c:f>
              <c:strCache>
                <c:ptCount val="1"/>
                <c:pt idx="0">
                  <c:v>Mean</c:v>
                </c:pt>
              </c:strCache>
            </c:strRef>
          </c:tx>
          <c:spPr>
            <a:ln w="19050" cap="rnd" cmpd="sng" algn="ctr">
              <a:solidFill>
                <a:srgbClr val="FF0000"/>
              </a:solidFill>
              <a:prstDash val="solid"/>
              <a:round/>
              <a:headEnd type="none" w="med" len="med"/>
              <a:tailEnd type="none" w="med" len="med"/>
            </a:ln>
          </c:spPr>
          <c:marker>
            <c:symbol val="none"/>
          </c:marker>
          <c:cat>
            <c:strRef>
              <c:f>'Mortality Data - Incident Date'!$B$5:$B$159</c:f>
              <c:strCache>
                <c:ptCount val="155"/>
                <c:pt idx="0">
                  <c:v>30/12/2018</c:v>
                </c:pt>
                <c:pt idx="1">
                  <c:v>06/01/2019</c:v>
                </c:pt>
                <c:pt idx="2">
                  <c:v>13/01/2019</c:v>
                </c:pt>
                <c:pt idx="3">
                  <c:v>20/01/2019</c:v>
                </c:pt>
                <c:pt idx="4">
                  <c:v>27/01/2019</c:v>
                </c:pt>
                <c:pt idx="5">
                  <c:v>03/02/2019</c:v>
                </c:pt>
                <c:pt idx="6">
                  <c:v>10/02/2019</c:v>
                </c:pt>
                <c:pt idx="7">
                  <c:v>17/02/2019</c:v>
                </c:pt>
                <c:pt idx="8">
                  <c:v>24/02/2019</c:v>
                </c:pt>
                <c:pt idx="9">
                  <c:v>03/03/2019</c:v>
                </c:pt>
                <c:pt idx="10">
                  <c:v>10/03/2019</c:v>
                </c:pt>
                <c:pt idx="11">
                  <c:v>17/03/2019</c:v>
                </c:pt>
                <c:pt idx="12">
                  <c:v>24/03/2019</c:v>
                </c:pt>
                <c:pt idx="13">
                  <c:v>31/03/2019</c:v>
                </c:pt>
                <c:pt idx="14">
                  <c:v>07/04/2019</c:v>
                </c:pt>
                <c:pt idx="15">
                  <c:v>14/04/2019</c:v>
                </c:pt>
                <c:pt idx="16">
                  <c:v>21/04/2019</c:v>
                </c:pt>
                <c:pt idx="17">
                  <c:v>28/04/2019</c:v>
                </c:pt>
                <c:pt idx="18">
                  <c:v>05/05/2019</c:v>
                </c:pt>
                <c:pt idx="19">
                  <c:v>12/05/2019</c:v>
                </c:pt>
                <c:pt idx="20">
                  <c:v>19/05/2019</c:v>
                </c:pt>
                <c:pt idx="21">
                  <c:v>26/05/2019</c:v>
                </c:pt>
                <c:pt idx="22">
                  <c:v>02/06/2019</c:v>
                </c:pt>
                <c:pt idx="23">
                  <c:v>09/06/2019</c:v>
                </c:pt>
                <c:pt idx="24">
                  <c:v>16/06/2019</c:v>
                </c:pt>
                <c:pt idx="25">
                  <c:v>23/06/2019</c:v>
                </c:pt>
                <c:pt idx="26">
                  <c:v>30/06/2019</c:v>
                </c:pt>
                <c:pt idx="27">
                  <c:v>07/07/2019</c:v>
                </c:pt>
                <c:pt idx="28">
                  <c:v>14/07/2019</c:v>
                </c:pt>
                <c:pt idx="29">
                  <c:v>21/07/2019</c:v>
                </c:pt>
                <c:pt idx="30">
                  <c:v>28/07/2019</c:v>
                </c:pt>
                <c:pt idx="31">
                  <c:v>04/08/2019</c:v>
                </c:pt>
                <c:pt idx="32">
                  <c:v>11/08/2019</c:v>
                </c:pt>
                <c:pt idx="33">
                  <c:v>18/08/2019</c:v>
                </c:pt>
                <c:pt idx="34">
                  <c:v>25/08/2019</c:v>
                </c:pt>
                <c:pt idx="35">
                  <c:v>01/09/2019</c:v>
                </c:pt>
                <c:pt idx="36">
                  <c:v>08/09/2019</c:v>
                </c:pt>
                <c:pt idx="37">
                  <c:v>15/09/2019</c:v>
                </c:pt>
                <c:pt idx="38">
                  <c:v>22/09/2019</c:v>
                </c:pt>
                <c:pt idx="39">
                  <c:v>29/09/2019</c:v>
                </c:pt>
                <c:pt idx="40">
                  <c:v>06/10/2019</c:v>
                </c:pt>
                <c:pt idx="41">
                  <c:v>13/10/2019</c:v>
                </c:pt>
                <c:pt idx="42">
                  <c:v>20/10/2019</c:v>
                </c:pt>
                <c:pt idx="43">
                  <c:v>27/10/2019</c:v>
                </c:pt>
                <c:pt idx="44">
                  <c:v>03/11/2019</c:v>
                </c:pt>
                <c:pt idx="45">
                  <c:v>10/11/2019</c:v>
                </c:pt>
                <c:pt idx="46">
                  <c:v>17/11/2019</c:v>
                </c:pt>
                <c:pt idx="47">
                  <c:v>24/11/2019</c:v>
                </c:pt>
                <c:pt idx="48">
                  <c:v>01/12/2019</c:v>
                </c:pt>
                <c:pt idx="49">
                  <c:v>08/12/2019</c:v>
                </c:pt>
                <c:pt idx="50">
                  <c:v>15/12/2019</c:v>
                </c:pt>
                <c:pt idx="51">
                  <c:v>22/12/2019</c:v>
                </c:pt>
                <c:pt idx="52">
                  <c:v>29/12/2019</c:v>
                </c:pt>
                <c:pt idx="53">
                  <c:v>05/01/2020</c:v>
                </c:pt>
                <c:pt idx="54">
                  <c:v>12/01/2020</c:v>
                </c:pt>
                <c:pt idx="55">
                  <c:v>19/01/2020</c:v>
                </c:pt>
                <c:pt idx="56">
                  <c:v>26/01/2020</c:v>
                </c:pt>
                <c:pt idx="57">
                  <c:v>02/02/2020</c:v>
                </c:pt>
                <c:pt idx="58">
                  <c:v>09/02/2020</c:v>
                </c:pt>
                <c:pt idx="59">
                  <c:v>16/02/2020</c:v>
                </c:pt>
                <c:pt idx="60">
                  <c:v>23/02/2020</c:v>
                </c:pt>
                <c:pt idx="61">
                  <c:v>01/03/2020</c:v>
                </c:pt>
                <c:pt idx="62">
                  <c:v>08/03/2020</c:v>
                </c:pt>
                <c:pt idx="63">
                  <c:v>15/03/2020</c:v>
                </c:pt>
                <c:pt idx="64">
                  <c:v>22/03/2020</c:v>
                </c:pt>
                <c:pt idx="65">
                  <c:v>29/03/2020</c:v>
                </c:pt>
                <c:pt idx="66">
                  <c:v>05/04/2020</c:v>
                </c:pt>
                <c:pt idx="67">
                  <c:v>12/04/2020</c:v>
                </c:pt>
                <c:pt idx="68">
                  <c:v>19/04/2020</c:v>
                </c:pt>
                <c:pt idx="69">
                  <c:v>26/04/2020</c:v>
                </c:pt>
                <c:pt idx="70">
                  <c:v>03/05/2020</c:v>
                </c:pt>
                <c:pt idx="71">
                  <c:v>10/05/2020</c:v>
                </c:pt>
                <c:pt idx="72">
                  <c:v>17/05/2020</c:v>
                </c:pt>
                <c:pt idx="73">
                  <c:v>24/05/2020</c:v>
                </c:pt>
                <c:pt idx="74">
                  <c:v>31/05/2020</c:v>
                </c:pt>
                <c:pt idx="75">
                  <c:v>07/06/2020</c:v>
                </c:pt>
                <c:pt idx="76">
                  <c:v>14/06/2020</c:v>
                </c:pt>
                <c:pt idx="77">
                  <c:v>21/06/2020</c:v>
                </c:pt>
                <c:pt idx="78">
                  <c:v>28/06/2020</c:v>
                </c:pt>
                <c:pt idx="79">
                  <c:v>05/07/2020</c:v>
                </c:pt>
                <c:pt idx="80">
                  <c:v>12/07/2020</c:v>
                </c:pt>
                <c:pt idx="81">
                  <c:v>19/07/2020</c:v>
                </c:pt>
                <c:pt idx="82">
                  <c:v>26/07/2020</c:v>
                </c:pt>
                <c:pt idx="83">
                  <c:v>02/08/2020</c:v>
                </c:pt>
                <c:pt idx="84">
                  <c:v>09/08/2020</c:v>
                </c:pt>
                <c:pt idx="85">
                  <c:v>16/08/2020</c:v>
                </c:pt>
                <c:pt idx="86">
                  <c:v>23/08/2020</c:v>
                </c:pt>
                <c:pt idx="87">
                  <c:v>30/08/2020</c:v>
                </c:pt>
                <c:pt idx="88">
                  <c:v>06/09/2020</c:v>
                </c:pt>
                <c:pt idx="89">
                  <c:v>13/09/2020</c:v>
                </c:pt>
                <c:pt idx="90">
                  <c:v>20/09/2020</c:v>
                </c:pt>
                <c:pt idx="91">
                  <c:v>27/09/2020</c:v>
                </c:pt>
                <c:pt idx="92">
                  <c:v>04/10/2020</c:v>
                </c:pt>
                <c:pt idx="93">
                  <c:v>11/10/2020</c:v>
                </c:pt>
                <c:pt idx="94">
                  <c:v>18/10/2020</c:v>
                </c:pt>
                <c:pt idx="95">
                  <c:v>25/10/2020</c:v>
                </c:pt>
                <c:pt idx="96">
                  <c:v>01/11/2020</c:v>
                </c:pt>
                <c:pt idx="97">
                  <c:v>08/11/2020</c:v>
                </c:pt>
                <c:pt idx="98">
                  <c:v>15/11/2020</c:v>
                </c:pt>
                <c:pt idx="99">
                  <c:v>22/11/2020</c:v>
                </c:pt>
                <c:pt idx="100">
                  <c:v>29/11/2020</c:v>
                </c:pt>
                <c:pt idx="101">
                  <c:v>06/12/2020</c:v>
                </c:pt>
                <c:pt idx="102">
                  <c:v>13/12/2020</c:v>
                </c:pt>
                <c:pt idx="103">
                  <c:v>20/12/2020</c:v>
                </c:pt>
                <c:pt idx="104">
                  <c:v>27/12/2020</c:v>
                </c:pt>
                <c:pt idx="105">
                  <c:v>03/01/2021</c:v>
                </c:pt>
                <c:pt idx="106">
                  <c:v>10/01/2021</c:v>
                </c:pt>
                <c:pt idx="107">
                  <c:v>17/01/2021</c:v>
                </c:pt>
                <c:pt idx="108">
                  <c:v>24/01/2021</c:v>
                </c:pt>
                <c:pt idx="109">
                  <c:v>31/01/2021</c:v>
                </c:pt>
                <c:pt idx="110">
                  <c:v>07/02/2021</c:v>
                </c:pt>
                <c:pt idx="111">
                  <c:v>14/02/2021</c:v>
                </c:pt>
                <c:pt idx="112">
                  <c:v>21/02/2021</c:v>
                </c:pt>
                <c:pt idx="113">
                  <c:v>28/02/2021</c:v>
                </c:pt>
                <c:pt idx="114">
                  <c:v>07/03/2021</c:v>
                </c:pt>
                <c:pt idx="115">
                  <c:v>14/03/2021</c:v>
                </c:pt>
                <c:pt idx="116">
                  <c:v>21/03/2021</c:v>
                </c:pt>
                <c:pt idx="117">
                  <c:v>28/03/2021</c:v>
                </c:pt>
                <c:pt idx="118">
                  <c:v>04/04/2021</c:v>
                </c:pt>
                <c:pt idx="119">
                  <c:v>11/04/2021</c:v>
                </c:pt>
                <c:pt idx="120">
                  <c:v>18/04/2021</c:v>
                </c:pt>
                <c:pt idx="121">
                  <c:v>25/04/2021</c:v>
                </c:pt>
                <c:pt idx="122">
                  <c:v>02/05/2021</c:v>
                </c:pt>
                <c:pt idx="123">
                  <c:v>09/05/2021</c:v>
                </c:pt>
                <c:pt idx="124">
                  <c:v>16/05/2021</c:v>
                </c:pt>
                <c:pt idx="125">
                  <c:v>23/05/2021</c:v>
                </c:pt>
                <c:pt idx="126">
                  <c:v>30/05/2021</c:v>
                </c:pt>
                <c:pt idx="127">
                  <c:v>06/06/2021</c:v>
                </c:pt>
                <c:pt idx="128">
                  <c:v>13/06/2021</c:v>
                </c:pt>
                <c:pt idx="129">
                  <c:v>20/06/2021</c:v>
                </c:pt>
                <c:pt idx="130">
                  <c:v>27/06/2021</c:v>
                </c:pt>
                <c:pt idx="131">
                  <c:v>04/07/2021</c:v>
                </c:pt>
                <c:pt idx="132">
                  <c:v>11/07/2021</c:v>
                </c:pt>
                <c:pt idx="133">
                  <c:v>18/07/2021</c:v>
                </c:pt>
                <c:pt idx="134">
                  <c:v>25/07/2021</c:v>
                </c:pt>
                <c:pt idx="135">
                  <c:v>01/08/2021</c:v>
                </c:pt>
                <c:pt idx="136">
                  <c:v>08/08/2021</c:v>
                </c:pt>
                <c:pt idx="137">
                  <c:v>15/08/2021</c:v>
                </c:pt>
                <c:pt idx="138">
                  <c:v>22/08/2021</c:v>
                </c:pt>
                <c:pt idx="139">
                  <c:v>29/08/2021</c:v>
                </c:pt>
                <c:pt idx="140">
                  <c:v>05/09/2021</c:v>
                </c:pt>
                <c:pt idx="141">
                  <c:v>12/09/2021</c:v>
                </c:pt>
                <c:pt idx="142">
                  <c:v>19/09/2021</c:v>
                </c:pt>
                <c:pt idx="143">
                  <c:v>26/09/2021</c:v>
                </c:pt>
                <c:pt idx="144">
                  <c:v>03/10/2021</c:v>
                </c:pt>
                <c:pt idx="145">
                  <c:v>10/10/2021</c:v>
                </c:pt>
                <c:pt idx="146">
                  <c:v>17/10/2021</c:v>
                </c:pt>
                <c:pt idx="147">
                  <c:v>24/10/2021</c:v>
                </c:pt>
                <c:pt idx="148">
                  <c:v>31/10/2021</c:v>
                </c:pt>
                <c:pt idx="149">
                  <c:v>07/11/2021</c:v>
                </c:pt>
                <c:pt idx="150">
                  <c:v>14/11/2021</c:v>
                </c:pt>
                <c:pt idx="151">
                  <c:v>21/11/2021</c:v>
                </c:pt>
                <c:pt idx="152">
                  <c:v>28/11/2021</c:v>
                </c:pt>
                <c:pt idx="153">
                  <c:v>05/12/2021</c:v>
                </c:pt>
                <c:pt idx="154">
                  <c:v>12/12/2021</c:v>
                </c:pt>
              </c:strCache>
            </c:strRef>
          </c:cat>
          <c:val>
            <c:numRef>
              <c:f>'Mortality Data - Incident Date'!$F$5:$F$159</c:f>
              <c:numCache>
                <c:formatCode>0.00</c:formatCode>
                <c:ptCount val="155"/>
                <c:pt idx="0">
                  <c:v>24.708333333333332</c:v>
                </c:pt>
                <c:pt idx="1">
                  <c:v>24.708333333333332</c:v>
                </c:pt>
                <c:pt idx="2">
                  <c:v>24.708333333333332</c:v>
                </c:pt>
                <c:pt idx="3">
                  <c:v>24.708333333333332</c:v>
                </c:pt>
                <c:pt idx="4">
                  <c:v>24.708333333333332</c:v>
                </c:pt>
                <c:pt idx="5">
                  <c:v>24.708333333333332</c:v>
                </c:pt>
                <c:pt idx="6">
                  <c:v>24.708333333333332</c:v>
                </c:pt>
                <c:pt idx="7">
                  <c:v>24.708333333333332</c:v>
                </c:pt>
                <c:pt idx="8">
                  <c:v>24.708333333333332</c:v>
                </c:pt>
                <c:pt idx="9">
                  <c:v>24.708333333333332</c:v>
                </c:pt>
                <c:pt idx="10">
                  <c:v>24.708333333333332</c:v>
                </c:pt>
                <c:pt idx="11">
                  <c:v>24.708333333333332</c:v>
                </c:pt>
                <c:pt idx="12">
                  <c:v>24.708333333333332</c:v>
                </c:pt>
                <c:pt idx="13">
                  <c:v>24.708333333333332</c:v>
                </c:pt>
                <c:pt idx="14">
                  <c:v>24.708333333333332</c:v>
                </c:pt>
                <c:pt idx="15">
                  <c:v>24.708333333333332</c:v>
                </c:pt>
                <c:pt idx="16">
                  <c:v>24.708333333333332</c:v>
                </c:pt>
                <c:pt idx="17">
                  <c:v>24.708333333333332</c:v>
                </c:pt>
                <c:pt idx="18">
                  <c:v>24.708333333333332</c:v>
                </c:pt>
                <c:pt idx="19">
                  <c:v>24.708333333333332</c:v>
                </c:pt>
                <c:pt idx="20">
                  <c:v>24.708333333333332</c:v>
                </c:pt>
                <c:pt idx="21">
                  <c:v>24.708333333333332</c:v>
                </c:pt>
                <c:pt idx="22">
                  <c:v>24.708333333333332</c:v>
                </c:pt>
                <c:pt idx="23">
                  <c:v>24.708333333333332</c:v>
                </c:pt>
                <c:pt idx="24">
                  <c:v>24.708333333333332</c:v>
                </c:pt>
                <c:pt idx="25">
                  <c:v>24.708333333333332</c:v>
                </c:pt>
                <c:pt idx="26">
                  <c:v>24.708333333333332</c:v>
                </c:pt>
                <c:pt idx="27">
                  <c:v>24.708333333333332</c:v>
                </c:pt>
                <c:pt idx="28">
                  <c:v>24.708333333333332</c:v>
                </c:pt>
                <c:pt idx="29">
                  <c:v>24.708333333333332</c:v>
                </c:pt>
                <c:pt idx="30">
                  <c:v>24.708333333333332</c:v>
                </c:pt>
                <c:pt idx="31">
                  <c:v>24.708333333333332</c:v>
                </c:pt>
                <c:pt idx="32">
                  <c:v>24.708333333333332</c:v>
                </c:pt>
                <c:pt idx="33">
                  <c:v>24.708333333333332</c:v>
                </c:pt>
                <c:pt idx="34">
                  <c:v>24.708333333333332</c:v>
                </c:pt>
                <c:pt idx="35">
                  <c:v>24.708333333333332</c:v>
                </c:pt>
                <c:pt idx="36">
                  <c:v>24.708333333333332</c:v>
                </c:pt>
                <c:pt idx="37">
                  <c:v>24.708333333333332</c:v>
                </c:pt>
                <c:pt idx="38">
                  <c:v>24.708333333333332</c:v>
                </c:pt>
                <c:pt idx="39">
                  <c:v>24.708333333333332</c:v>
                </c:pt>
                <c:pt idx="40">
                  <c:v>24.708333333333332</c:v>
                </c:pt>
                <c:pt idx="41">
                  <c:v>24.708333333333332</c:v>
                </c:pt>
                <c:pt idx="42">
                  <c:v>24.708333333333332</c:v>
                </c:pt>
                <c:pt idx="43">
                  <c:v>24.708333333333332</c:v>
                </c:pt>
                <c:pt idx="44">
                  <c:v>24.708333333333332</c:v>
                </c:pt>
                <c:pt idx="45">
                  <c:v>24.708333333333332</c:v>
                </c:pt>
                <c:pt idx="46">
                  <c:v>24.708333333333332</c:v>
                </c:pt>
                <c:pt idx="47">
                  <c:v>24.708333333333332</c:v>
                </c:pt>
                <c:pt idx="48">
                  <c:v>24.708333333333332</c:v>
                </c:pt>
                <c:pt idx="49">
                  <c:v>24.708333333333332</c:v>
                </c:pt>
                <c:pt idx="50">
                  <c:v>24.708333333333332</c:v>
                </c:pt>
                <c:pt idx="51">
                  <c:v>24.708333333333332</c:v>
                </c:pt>
                <c:pt idx="52">
                  <c:v>24.708333333333332</c:v>
                </c:pt>
                <c:pt idx="53">
                  <c:v>24.708333333333332</c:v>
                </c:pt>
                <c:pt idx="54">
                  <c:v>24.708333333333332</c:v>
                </c:pt>
                <c:pt idx="55">
                  <c:v>24.708333333333332</c:v>
                </c:pt>
                <c:pt idx="56">
                  <c:v>24.708333333333332</c:v>
                </c:pt>
                <c:pt idx="57">
                  <c:v>24.708333333333332</c:v>
                </c:pt>
                <c:pt idx="58">
                  <c:v>24.708333333333332</c:v>
                </c:pt>
                <c:pt idx="59">
                  <c:v>24.708333333333332</c:v>
                </c:pt>
                <c:pt idx="60">
                  <c:v>24.708333333333332</c:v>
                </c:pt>
                <c:pt idx="61">
                  <c:v>63.791666666666664</c:v>
                </c:pt>
                <c:pt idx="62">
                  <c:v>63.791666666666664</c:v>
                </c:pt>
                <c:pt idx="63">
                  <c:v>63.791666666666664</c:v>
                </c:pt>
                <c:pt idx="64">
                  <c:v>63.791666666666664</c:v>
                </c:pt>
                <c:pt idx="65">
                  <c:v>63.791666666666664</c:v>
                </c:pt>
                <c:pt idx="66">
                  <c:v>63.791666666666664</c:v>
                </c:pt>
                <c:pt idx="67">
                  <c:v>63.791666666666664</c:v>
                </c:pt>
                <c:pt idx="68">
                  <c:v>63.791666666666664</c:v>
                </c:pt>
                <c:pt idx="69">
                  <c:v>63.791666666666664</c:v>
                </c:pt>
                <c:pt idx="70">
                  <c:v>63.791666666666664</c:v>
                </c:pt>
                <c:pt idx="71">
                  <c:v>63.791666666666664</c:v>
                </c:pt>
                <c:pt idx="72">
                  <c:v>63.791666666666664</c:v>
                </c:pt>
                <c:pt idx="73">
                  <c:v>63.791666666666664</c:v>
                </c:pt>
                <c:pt idx="74">
                  <c:v>63.791666666666664</c:v>
                </c:pt>
                <c:pt idx="75">
                  <c:v>63.791666666666664</c:v>
                </c:pt>
                <c:pt idx="76">
                  <c:v>63.791666666666664</c:v>
                </c:pt>
                <c:pt idx="77">
                  <c:v>63.791666666666664</c:v>
                </c:pt>
                <c:pt idx="78">
                  <c:v>63.791666666666664</c:v>
                </c:pt>
                <c:pt idx="79">
                  <c:v>63.791666666666664</c:v>
                </c:pt>
                <c:pt idx="80">
                  <c:v>63.791666666666664</c:v>
                </c:pt>
                <c:pt idx="81">
                  <c:v>63.791666666666664</c:v>
                </c:pt>
                <c:pt idx="82">
                  <c:v>63.791666666666664</c:v>
                </c:pt>
                <c:pt idx="83">
                  <c:v>63.791666666666664</c:v>
                </c:pt>
                <c:pt idx="84">
                  <c:v>63.791666666666664</c:v>
                </c:pt>
                <c:pt idx="85">
                  <c:v>63.791666666666664</c:v>
                </c:pt>
                <c:pt idx="86">
                  <c:v>63.791666666666664</c:v>
                </c:pt>
                <c:pt idx="87">
                  <c:v>63.791666666666664</c:v>
                </c:pt>
                <c:pt idx="88">
                  <c:v>63.791666666666664</c:v>
                </c:pt>
                <c:pt idx="89">
                  <c:v>63.791666666666664</c:v>
                </c:pt>
                <c:pt idx="90">
                  <c:v>63.791666666666664</c:v>
                </c:pt>
                <c:pt idx="91">
                  <c:v>63.791666666666664</c:v>
                </c:pt>
                <c:pt idx="92">
                  <c:v>63.791666666666664</c:v>
                </c:pt>
                <c:pt idx="93">
                  <c:v>63.791666666666664</c:v>
                </c:pt>
                <c:pt idx="94">
                  <c:v>63.791666666666664</c:v>
                </c:pt>
                <c:pt idx="95">
                  <c:v>63.791666666666664</c:v>
                </c:pt>
                <c:pt idx="96">
                  <c:v>63.791666666666664</c:v>
                </c:pt>
                <c:pt idx="97">
                  <c:v>63.791666666666664</c:v>
                </c:pt>
                <c:pt idx="98">
                  <c:v>63.791666666666664</c:v>
                </c:pt>
                <c:pt idx="99">
                  <c:v>63.791666666666664</c:v>
                </c:pt>
                <c:pt idx="100">
                  <c:v>63.791666666666664</c:v>
                </c:pt>
                <c:pt idx="101">
                  <c:v>63.791666666666664</c:v>
                </c:pt>
                <c:pt idx="102">
                  <c:v>63.791666666666664</c:v>
                </c:pt>
                <c:pt idx="103">
                  <c:v>63.791666666666664</c:v>
                </c:pt>
                <c:pt idx="104">
                  <c:v>63.791666666666664</c:v>
                </c:pt>
                <c:pt idx="105">
                  <c:v>63.791666666666664</c:v>
                </c:pt>
                <c:pt idx="106">
                  <c:v>63.791666666666664</c:v>
                </c:pt>
                <c:pt idx="107">
                  <c:v>63.791666666666664</c:v>
                </c:pt>
                <c:pt idx="108">
                  <c:v>63.791666666666664</c:v>
                </c:pt>
                <c:pt idx="109">
                  <c:v>63.791666666666664</c:v>
                </c:pt>
                <c:pt idx="110">
                  <c:v>63.791666666666664</c:v>
                </c:pt>
                <c:pt idx="111">
                  <c:v>63.791666666666664</c:v>
                </c:pt>
                <c:pt idx="112">
                  <c:v>63.791666666666664</c:v>
                </c:pt>
                <c:pt idx="113">
                  <c:v>63.791666666666664</c:v>
                </c:pt>
                <c:pt idx="114">
                  <c:v>63.791666666666664</c:v>
                </c:pt>
                <c:pt idx="115">
                  <c:v>63.791666666666664</c:v>
                </c:pt>
                <c:pt idx="116">
                  <c:v>63.791666666666664</c:v>
                </c:pt>
                <c:pt idx="117">
                  <c:v>63.791666666666664</c:v>
                </c:pt>
                <c:pt idx="118">
                  <c:v>63.791666666666664</c:v>
                </c:pt>
                <c:pt idx="119">
                  <c:v>63.791666666666664</c:v>
                </c:pt>
                <c:pt idx="120">
                  <c:v>63.791666666666664</c:v>
                </c:pt>
                <c:pt idx="121">
                  <c:v>63.791666666666664</c:v>
                </c:pt>
                <c:pt idx="122">
                  <c:v>63.791666666666664</c:v>
                </c:pt>
                <c:pt idx="123">
                  <c:v>63.791666666666664</c:v>
                </c:pt>
                <c:pt idx="124">
                  <c:v>63.791666666666664</c:v>
                </c:pt>
                <c:pt idx="125">
                  <c:v>63.791666666666664</c:v>
                </c:pt>
                <c:pt idx="126">
                  <c:v>63.791666666666664</c:v>
                </c:pt>
                <c:pt idx="127">
                  <c:v>63.791666666666664</c:v>
                </c:pt>
                <c:pt idx="128">
                  <c:v>63.791666666666664</c:v>
                </c:pt>
                <c:pt idx="129">
                  <c:v>63.791666666666664</c:v>
                </c:pt>
                <c:pt idx="130">
                  <c:v>63.791666666666664</c:v>
                </c:pt>
                <c:pt idx="131">
                  <c:v>63.791666666666664</c:v>
                </c:pt>
                <c:pt idx="132">
                  <c:v>63.791666666666664</c:v>
                </c:pt>
                <c:pt idx="133">
                  <c:v>63.791666666666664</c:v>
                </c:pt>
                <c:pt idx="134">
                  <c:v>63.791666666666664</c:v>
                </c:pt>
                <c:pt idx="135">
                  <c:v>63.791666666666664</c:v>
                </c:pt>
                <c:pt idx="136">
                  <c:v>63.791666666666664</c:v>
                </c:pt>
                <c:pt idx="137">
                  <c:v>63.791666666666664</c:v>
                </c:pt>
                <c:pt idx="138">
                  <c:v>63.791666666666664</c:v>
                </c:pt>
                <c:pt idx="139">
                  <c:v>63.791666666666664</c:v>
                </c:pt>
                <c:pt idx="140">
                  <c:v>63.791666666666664</c:v>
                </c:pt>
                <c:pt idx="141">
                  <c:v>63.791666666666664</c:v>
                </c:pt>
                <c:pt idx="142">
                  <c:v>63.791666666666664</c:v>
                </c:pt>
                <c:pt idx="143">
                  <c:v>63.791666666666664</c:v>
                </c:pt>
                <c:pt idx="144">
                  <c:v>63.791666666666664</c:v>
                </c:pt>
                <c:pt idx="145">
                  <c:v>63.791666666666664</c:v>
                </c:pt>
                <c:pt idx="146">
                  <c:v>63.791666666666664</c:v>
                </c:pt>
                <c:pt idx="147">
                  <c:v>63.791666666666664</c:v>
                </c:pt>
                <c:pt idx="148">
                  <c:v>63.791666666666664</c:v>
                </c:pt>
                <c:pt idx="149">
                  <c:v>63.791666666666664</c:v>
                </c:pt>
                <c:pt idx="150">
                  <c:v>63.791666666666664</c:v>
                </c:pt>
                <c:pt idx="151">
                  <c:v>63.791666666666664</c:v>
                </c:pt>
                <c:pt idx="152">
                  <c:v>63.791666666666664</c:v>
                </c:pt>
                <c:pt idx="153">
                  <c:v>63.791666666666664</c:v>
                </c:pt>
                <c:pt idx="154">
                  <c:v>63.791666666666664</c:v>
                </c:pt>
              </c:numCache>
            </c:numRef>
          </c:val>
          <c:smooth val="0"/>
          <c:extLst>
            <c:ext xmlns:c16="http://schemas.microsoft.com/office/drawing/2014/chart" uri="{C3380CC4-5D6E-409C-BE32-E72D297353CC}">
              <c16:uniqueId val="{00000001-B5FD-4D13-99CD-304D2E2E733A}"/>
            </c:ext>
          </c:extLst>
        </c:ser>
        <c:ser>
          <c:idx val="6"/>
          <c:order val="2"/>
          <c:tx>
            <c:v>Upper and lower control limits</c:v>
          </c:tx>
          <c:spPr>
            <a:ln w="19050" cap="rnd" cmpd="sng" algn="ctr">
              <a:solidFill>
                <a:srgbClr val="00B050"/>
              </a:solidFill>
              <a:prstDash val="solid"/>
              <a:round/>
              <a:headEnd type="none" w="med" len="med"/>
              <a:tailEnd type="none" w="med" len="med"/>
            </a:ln>
          </c:spPr>
          <c:marker>
            <c:symbol val="none"/>
          </c:marker>
          <c:cat>
            <c:strRef>
              <c:f>'Mortality Data - Incident Date'!$B$5:$B$159</c:f>
              <c:strCache>
                <c:ptCount val="155"/>
                <c:pt idx="0">
                  <c:v>30/12/2018</c:v>
                </c:pt>
                <c:pt idx="1">
                  <c:v>06/01/2019</c:v>
                </c:pt>
                <c:pt idx="2">
                  <c:v>13/01/2019</c:v>
                </c:pt>
                <c:pt idx="3">
                  <c:v>20/01/2019</c:v>
                </c:pt>
                <c:pt idx="4">
                  <c:v>27/01/2019</c:v>
                </c:pt>
                <c:pt idx="5">
                  <c:v>03/02/2019</c:v>
                </c:pt>
                <c:pt idx="6">
                  <c:v>10/02/2019</c:v>
                </c:pt>
                <c:pt idx="7">
                  <c:v>17/02/2019</c:v>
                </c:pt>
                <c:pt idx="8">
                  <c:v>24/02/2019</c:v>
                </c:pt>
                <c:pt idx="9">
                  <c:v>03/03/2019</c:v>
                </c:pt>
                <c:pt idx="10">
                  <c:v>10/03/2019</c:v>
                </c:pt>
                <c:pt idx="11">
                  <c:v>17/03/2019</c:v>
                </c:pt>
                <c:pt idx="12">
                  <c:v>24/03/2019</c:v>
                </c:pt>
                <c:pt idx="13">
                  <c:v>31/03/2019</c:v>
                </c:pt>
                <c:pt idx="14">
                  <c:v>07/04/2019</c:v>
                </c:pt>
                <c:pt idx="15">
                  <c:v>14/04/2019</c:v>
                </c:pt>
                <c:pt idx="16">
                  <c:v>21/04/2019</c:v>
                </c:pt>
                <c:pt idx="17">
                  <c:v>28/04/2019</c:v>
                </c:pt>
                <c:pt idx="18">
                  <c:v>05/05/2019</c:v>
                </c:pt>
                <c:pt idx="19">
                  <c:v>12/05/2019</c:v>
                </c:pt>
                <c:pt idx="20">
                  <c:v>19/05/2019</c:v>
                </c:pt>
                <c:pt idx="21">
                  <c:v>26/05/2019</c:v>
                </c:pt>
                <c:pt idx="22">
                  <c:v>02/06/2019</c:v>
                </c:pt>
                <c:pt idx="23">
                  <c:v>09/06/2019</c:v>
                </c:pt>
                <c:pt idx="24">
                  <c:v>16/06/2019</c:v>
                </c:pt>
                <c:pt idx="25">
                  <c:v>23/06/2019</c:v>
                </c:pt>
                <c:pt idx="26">
                  <c:v>30/06/2019</c:v>
                </c:pt>
                <c:pt idx="27">
                  <c:v>07/07/2019</c:v>
                </c:pt>
                <c:pt idx="28">
                  <c:v>14/07/2019</c:v>
                </c:pt>
                <c:pt idx="29">
                  <c:v>21/07/2019</c:v>
                </c:pt>
                <c:pt idx="30">
                  <c:v>28/07/2019</c:v>
                </c:pt>
                <c:pt idx="31">
                  <c:v>04/08/2019</c:v>
                </c:pt>
                <c:pt idx="32">
                  <c:v>11/08/2019</c:v>
                </c:pt>
                <c:pt idx="33">
                  <c:v>18/08/2019</c:v>
                </c:pt>
                <c:pt idx="34">
                  <c:v>25/08/2019</c:v>
                </c:pt>
                <c:pt idx="35">
                  <c:v>01/09/2019</c:v>
                </c:pt>
                <c:pt idx="36">
                  <c:v>08/09/2019</c:v>
                </c:pt>
                <c:pt idx="37">
                  <c:v>15/09/2019</c:v>
                </c:pt>
                <c:pt idx="38">
                  <c:v>22/09/2019</c:v>
                </c:pt>
                <c:pt idx="39">
                  <c:v>29/09/2019</c:v>
                </c:pt>
                <c:pt idx="40">
                  <c:v>06/10/2019</c:v>
                </c:pt>
                <c:pt idx="41">
                  <c:v>13/10/2019</c:v>
                </c:pt>
                <c:pt idx="42">
                  <c:v>20/10/2019</c:v>
                </c:pt>
                <c:pt idx="43">
                  <c:v>27/10/2019</c:v>
                </c:pt>
                <c:pt idx="44">
                  <c:v>03/11/2019</c:v>
                </c:pt>
                <c:pt idx="45">
                  <c:v>10/11/2019</c:v>
                </c:pt>
                <c:pt idx="46">
                  <c:v>17/11/2019</c:v>
                </c:pt>
                <c:pt idx="47">
                  <c:v>24/11/2019</c:v>
                </c:pt>
                <c:pt idx="48">
                  <c:v>01/12/2019</c:v>
                </c:pt>
                <c:pt idx="49">
                  <c:v>08/12/2019</c:v>
                </c:pt>
                <c:pt idx="50">
                  <c:v>15/12/2019</c:v>
                </c:pt>
                <c:pt idx="51">
                  <c:v>22/12/2019</c:v>
                </c:pt>
                <c:pt idx="52">
                  <c:v>29/12/2019</c:v>
                </c:pt>
                <c:pt idx="53">
                  <c:v>05/01/2020</c:v>
                </c:pt>
                <c:pt idx="54">
                  <c:v>12/01/2020</c:v>
                </c:pt>
                <c:pt idx="55">
                  <c:v>19/01/2020</c:v>
                </c:pt>
                <c:pt idx="56">
                  <c:v>26/01/2020</c:v>
                </c:pt>
                <c:pt idx="57">
                  <c:v>02/02/2020</c:v>
                </c:pt>
                <c:pt idx="58">
                  <c:v>09/02/2020</c:v>
                </c:pt>
                <c:pt idx="59">
                  <c:v>16/02/2020</c:v>
                </c:pt>
                <c:pt idx="60">
                  <c:v>23/02/2020</c:v>
                </c:pt>
                <c:pt idx="61">
                  <c:v>01/03/2020</c:v>
                </c:pt>
                <c:pt idx="62">
                  <c:v>08/03/2020</c:v>
                </c:pt>
                <c:pt idx="63">
                  <c:v>15/03/2020</c:v>
                </c:pt>
                <c:pt idx="64">
                  <c:v>22/03/2020</c:v>
                </c:pt>
                <c:pt idx="65">
                  <c:v>29/03/2020</c:v>
                </c:pt>
                <c:pt idx="66">
                  <c:v>05/04/2020</c:v>
                </c:pt>
                <c:pt idx="67">
                  <c:v>12/04/2020</c:v>
                </c:pt>
                <c:pt idx="68">
                  <c:v>19/04/2020</c:v>
                </c:pt>
                <c:pt idx="69">
                  <c:v>26/04/2020</c:v>
                </c:pt>
                <c:pt idx="70">
                  <c:v>03/05/2020</c:v>
                </c:pt>
                <c:pt idx="71">
                  <c:v>10/05/2020</c:v>
                </c:pt>
                <c:pt idx="72">
                  <c:v>17/05/2020</c:v>
                </c:pt>
                <c:pt idx="73">
                  <c:v>24/05/2020</c:v>
                </c:pt>
                <c:pt idx="74">
                  <c:v>31/05/2020</c:v>
                </c:pt>
                <c:pt idx="75">
                  <c:v>07/06/2020</c:v>
                </c:pt>
                <c:pt idx="76">
                  <c:v>14/06/2020</c:v>
                </c:pt>
                <c:pt idx="77">
                  <c:v>21/06/2020</c:v>
                </c:pt>
                <c:pt idx="78">
                  <c:v>28/06/2020</c:v>
                </c:pt>
                <c:pt idx="79">
                  <c:v>05/07/2020</c:v>
                </c:pt>
                <c:pt idx="80">
                  <c:v>12/07/2020</c:v>
                </c:pt>
                <c:pt idx="81">
                  <c:v>19/07/2020</c:v>
                </c:pt>
                <c:pt idx="82">
                  <c:v>26/07/2020</c:v>
                </c:pt>
                <c:pt idx="83">
                  <c:v>02/08/2020</c:v>
                </c:pt>
                <c:pt idx="84">
                  <c:v>09/08/2020</c:v>
                </c:pt>
                <c:pt idx="85">
                  <c:v>16/08/2020</c:v>
                </c:pt>
                <c:pt idx="86">
                  <c:v>23/08/2020</c:v>
                </c:pt>
                <c:pt idx="87">
                  <c:v>30/08/2020</c:v>
                </c:pt>
                <c:pt idx="88">
                  <c:v>06/09/2020</c:v>
                </c:pt>
                <c:pt idx="89">
                  <c:v>13/09/2020</c:v>
                </c:pt>
                <c:pt idx="90">
                  <c:v>20/09/2020</c:v>
                </c:pt>
                <c:pt idx="91">
                  <c:v>27/09/2020</c:v>
                </c:pt>
                <c:pt idx="92">
                  <c:v>04/10/2020</c:v>
                </c:pt>
                <c:pt idx="93">
                  <c:v>11/10/2020</c:v>
                </c:pt>
                <c:pt idx="94">
                  <c:v>18/10/2020</c:v>
                </c:pt>
                <c:pt idx="95">
                  <c:v>25/10/2020</c:v>
                </c:pt>
                <c:pt idx="96">
                  <c:v>01/11/2020</c:v>
                </c:pt>
                <c:pt idx="97">
                  <c:v>08/11/2020</c:v>
                </c:pt>
                <c:pt idx="98">
                  <c:v>15/11/2020</c:v>
                </c:pt>
                <c:pt idx="99">
                  <c:v>22/11/2020</c:v>
                </c:pt>
                <c:pt idx="100">
                  <c:v>29/11/2020</c:v>
                </c:pt>
                <c:pt idx="101">
                  <c:v>06/12/2020</c:v>
                </c:pt>
                <c:pt idx="102">
                  <c:v>13/12/2020</c:v>
                </c:pt>
                <c:pt idx="103">
                  <c:v>20/12/2020</c:v>
                </c:pt>
                <c:pt idx="104">
                  <c:v>27/12/2020</c:v>
                </c:pt>
                <c:pt idx="105">
                  <c:v>03/01/2021</c:v>
                </c:pt>
                <c:pt idx="106">
                  <c:v>10/01/2021</c:v>
                </c:pt>
                <c:pt idx="107">
                  <c:v>17/01/2021</c:v>
                </c:pt>
                <c:pt idx="108">
                  <c:v>24/01/2021</c:v>
                </c:pt>
                <c:pt idx="109">
                  <c:v>31/01/2021</c:v>
                </c:pt>
                <c:pt idx="110">
                  <c:v>07/02/2021</c:v>
                </c:pt>
                <c:pt idx="111">
                  <c:v>14/02/2021</c:v>
                </c:pt>
                <c:pt idx="112">
                  <c:v>21/02/2021</c:v>
                </c:pt>
                <c:pt idx="113">
                  <c:v>28/02/2021</c:v>
                </c:pt>
                <c:pt idx="114">
                  <c:v>07/03/2021</c:v>
                </c:pt>
                <c:pt idx="115">
                  <c:v>14/03/2021</c:v>
                </c:pt>
                <c:pt idx="116">
                  <c:v>21/03/2021</c:v>
                </c:pt>
                <c:pt idx="117">
                  <c:v>28/03/2021</c:v>
                </c:pt>
                <c:pt idx="118">
                  <c:v>04/04/2021</c:v>
                </c:pt>
                <c:pt idx="119">
                  <c:v>11/04/2021</c:v>
                </c:pt>
                <c:pt idx="120">
                  <c:v>18/04/2021</c:v>
                </c:pt>
                <c:pt idx="121">
                  <c:v>25/04/2021</c:v>
                </c:pt>
                <c:pt idx="122">
                  <c:v>02/05/2021</c:v>
                </c:pt>
                <c:pt idx="123">
                  <c:v>09/05/2021</c:v>
                </c:pt>
                <c:pt idx="124">
                  <c:v>16/05/2021</c:v>
                </c:pt>
                <c:pt idx="125">
                  <c:v>23/05/2021</c:v>
                </c:pt>
                <c:pt idx="126">
                  <c:v>30/05/2021</c:v>
                </c:pt>
                <c:pt idx="127">
                  <c:v>06/06/2021</c:v>
                </c:pt>
                <c:pt idx="128">
                  <c:v>13/06/2021</c:v>
                </c:pt>
                <c:pt idx="129">
                  <c:v>20/06/2021</c:v>
                </c:pt>
                <c:pt idx="130">
                  <c:v>27/06/2021</c:v>
                </c:pt>
                <c:pt idx="131">
                  <c:v>04/07/2021</c:v>
                </c:pt>
                <c:pt idx="132">
                  <c:v>11/07/2021</c:v>
                </c:pt>
                <c:pt idx="133">
                  <c:v>18/07/2021</c:v>
                </c:pt>
                <c:pt idx="134">
                  <c:v>25/07/2021</c:v>
                </c:pt>
                <c:pt idx="135">
                  <c:v>01/08/2021</c:v>
                </c:pt>
                <c:pt idx="136">
                  <c:v>08/08/2021</c:v>
                </c:pt>
                <c:pt idx="137">
                  <c:v>15/08/2021</c:v>
                </c:pt>
                <c:pt idx="138">
                  <c:v>22/08/2021</c:v>
                </c:pt>
                <c:pt idx="139">
                  <c:v>29/08/2021</c:v>
                </c:pt>
                <c:pt idx="140">
                  <c:v>05/09/2021</c:v>
                </c:pt>
                <c:pt idx="141">
                  <c:v>12/09/2021</c:v>
                </c:pt>
                <c:pt idx="142">
                  <c:v>19/09/2021</c:v>
                </c:pt>
                <c:pt idx="143">
                  <c:v>26/09/2021</c:v>
                </c:pt>
                <c:pt idx="144">
                  <c:v>03/10/2021</c:v>
                </c:pt>
                <c:pt idx="145">
                  <c:v>10/10/2021</c:v>
                </c:pt>
                <c:pt idx="146">
                  <c:v>17/10/2021</c:v>
                </c:pt>
                <c:pt idx="147">
                  <c:v>24/10/2021</c:v>
                </c:pt>
                <c:pt idx="148">
                  <c:v>31/10/2021</c:v>
                </c:pt>
                <c:pt idx="149">
                  <c:v>07/11/2021</c:v>
                </c:pt>
                <c:pt idx="150">
                  <c:v>14/11/2021</c:v>
                </c:pt>
                <c:pt idx="151">
                  <c:v>21/11/2021</c:v>
                </c:pt>
                <c:pt idx="152">
                  <c:v>28/11/2021</c:v>
                </c:pt>
                <c:pt idx="153">
                  <c:v>05/12/2021</c:v>
                </c:pt>
                <c:pt idx="154">
                  <c:v>12/12/2021</c:v>
                </c:pt>
              </c:strCache>
            </c:strRef>
          </c:cat>
          <c:val>
            <c:numRef>
              <c:f>'Mortality Data - Incident Date'!$G$5:$G$159</c:f>
              <c:numCache>
                <c:formatCode>0.00</c:formatCode>
                <c:ptCount val="155"/>
                <c:pt idx="0">
                  <c:v>39.278176071538695</c:v>
                </c:pt>
                <c:pt idx="1">
                  <c:v>39.278176071538695</c:v>
                </c:pt>
                <c:pt idx="2">
                  <c:v>39.278176071538695</c:v>
                </c:pt>
                <c:pt idx="3">
                  <c:v>39.278176071538695</c:v>
                </c:pt>
                <c:pt idx="4">
                  <c:v>39.278176071538695</c:v>
                </c:pt>
                <c:pt idx="5">
                  <c:v>39.278176071538695</c:v>
                </c:pt>
                <c:pt idx="6">
                  <c:v>39.278176071538695</c:v>
                </c:pt>
                <c:pt idx="7">
                  <c:v>39.278176071538695</c:v>
                </c:pt>
                <c:pt idx="8">
                  <c:v>39.278176071538695</c:v>
                </c:pt>
                <c:pt idx="9">
                  <c:v>39.278176071538695</c:v>
                </c:pt>
                <c:pt idx="10">
                  <c:v>39.278176071538695</c:v>
                </c:pt>
                <c:pt idx="11">
                  <c:v>39.278176071538695</c:v>
                </c:pt>
                <c:pt idx="12">
                  <c:v>39.278176071538695</c:v>
                </c:pt>
                <c:pt idx="13">
                  <c:v>39.278176071538695</c:v>
                </c:pt>
                <c:pt idx="14">
                  <c:v>39.278176071538695</c:v>
                </c:pt>
                <c:pt idx="15">
                  <c:v>39.278176071538695</c:v>
                </c:pt>
                <c:pt idx="16">
                  <c:v>39.278176071538695</c:v>
                </c:pt>
                <c:pt idx="17">
                  <c:v>39.278176071538695</c:v>
                </c:pt>
                <c:pt idx="18">
                  <c:v>39.278176071538695</c:v>
                </c:pt>
                <c:pt idx="19">
                  <c:v>39.278176071538695</c:v>
                </c:pt>
                <c:pt idx="20">
                  <c:v>39.278176071538695</c:v>
                </c:pt>
                <c:pt idx="21">
                  <c:v>39.278176071538695</c:v>
                </c:pt>
                <c:pt idx="22">
                  <c:v>39.278176071538695</c:v>
                </c:pt>
                <c:pt idx="23">
                  <c:v>39.278176071538695</c:v>
                </c:pt>
                <c:pt idx="24">
                  <c:v>39.278176071538695</c:v>
                </c:pt>
                <c:pt idx="25">
                  <c:v>39.278176071538695</c:v>
                </c:pt>
                <c:pt idx="26">
                  <c:v>39.278176071538695</c:v>
                </c:pt>
                <c:pt idx="27">
                  <c:v>39.278176071538695</c:v>
                </c:pt>
                <c:pt idx="28">
                  <c:v>39.278176071538695</c:v>
                </c:pt>
                <c:pt idx="29">
                  <c:v>39.278176071538695</c:v>
                </c:pt>
                <c:pt idx="30">
                  <c:v>39.278176071538695</c:v>
                </c:pt>
                <c:pt idx="31">
                  <c:v>39.278176071538695</c:v>
                </c:pt>
                <c:pt idx="32">
                  <c:v>39.278176071538695</c:v>
                </c:pt>
                <c:pt idx="33">
                  <c:v>39.278176071538695</c:v>
                </c:pt>
                <c:pt idx="34">
                  <c:v>39.278176071538695</c:v>
                </c:pt>
                <c:pt idx="35">
                  <c:v>39.278176071538695</c:v>
                </c:pt>
                <c:pt idx="36">
                  <c:v>39.278176071538695</c:v>
                </c:pt>
                <c:pt idx="37">
                  <c:v>39.278176071538695</c:v>
                </c:pt>
                <c:pt idx="38">
                  <c:v>39.278176071538695</c:v>
                </c:pt>
                <c:pt idx="39">
                  <c:v>39.278176071538695</c:v>
                </c:pt>
                <c:pt idx="40">
                  <c:v>39.278176071538695</c:v>
                </c:pt>
                <c:pt idx="41">
                  <c:v>39.278176071538695</c:v>
                </c:pt>
                <c:pt idx="42">
                  <c:v>39.278176071538695</c:v>
                </c:pt>
                <c:pt idx="43">
                  <c:v>39.278176071538695</c:v>
                </c:pt>
                <c:pt idx="44">
                  <c:v>39.278176071538695</c:v>
                </c:pt>
                <c:pt idx="45">
                  <c:v>39.278176071538695</c:v>
                </c:pt>
                <c:pt idx="46">
                  <c:v>39.278176071538695</c:v>
                </c:pt>
                <c:pt idx="47">
                  <c:v>39.278176071538695</c:v>
                </c:pt>
                <c:pt idx="48">
                  <c:v>39.278176071538695</c:v>
                </c:pt>
                <c:pt idx="49">
                  <c:v>39.278176071538695</c:v>
                </c:pt>
                <c:pt idx="50">
                  <c:v>39.278176071538695</c:v>
                </c:pt>
                <c:pt idx="51">
                  <c:v>39.278176071538695</c:v>
                </c:pt>
                <c:pt idx="52">
                  <c:v>39.278176071538695</c:v>
                </c:pt>
                <c:pt idx="53">
                  <c:v>39.278176071538695</c:v>
                </c:pt>
                <c:pt idx="54">
                  <c:v>39.278176071538695</c:v>
                </c:pt>
                <c:pt idx="55">
                  <c:v>39.278176071538695</c:v>
                </c:pt>
                <c:pt idx="56">
                  <c:v>39.278176071538695</c:v>
                </c:pt>
                <c:pt idx="57">
                  <c:v>39.278176071538695</c:v>
                </c:pt>
                <c:pt idx="58">
                  <c:v>39.278176071538695</c:v>
                </c:pt>
                <c:pt idx="59">
                  <c:v>39.278176071538695</c:v>
                </c:pt>
                <c:pt idx="60">
                  <c:v>39.278176071538695</c:v>
                </c:pt>
                <c:pt idx="61">
                  <c:v>92.603723404255319</c:v>
                </c:pt>
                <c:pt idx="62">
                  <c:v>92.603723404255319</c:v>
                </c:pt>
                <c:pt idx="63">
                  <c:v>92.603723404255319</c:v>
                </c:pt>
                <c:pt idx="64">
                  <c:v>92.603723404255319</c:v>
                </c:pt>
                <c:pt idx="65">
                  <c:v>92.603723404255319</c:v>
                </c:pt>
                <c:pt idx="66">
                  <c:v>92.603723404255319</c:v>
                </c:pt>
                <c:pt idx="67">
                  <c:v>92.603723404255319</c:v>
                </c:pt>
                <c:pt idx="68">
                  <c:v>92.603723404255319</c:v>
                </c:pt>
                <c:pt idx="69">
                  <c:v>92.603723404255319</c:v>
                </c:pt>
                <c:pt idx="70">
                  <c:v>92.603723404255319</c:v>
                </c:pt>
                <c:pt idx="71">
                  <c:v>92.603723404255319</c:v>
                </c:pt>
                <c:pt idx="72">
                  <c:v>92.603723404255319</c:v>
                </c:pt>
                <c:pt idx="73">
                  <c:v>92.603723404255319</c:v>
                </c:pt>
                <c:pt idx="74">
                  <c:v>92.603723404255319</c:v>
                </c:pt>
                <c:pt idx="75">
                  <c:v>92.603723404255319</c:v>
                </c:pt>
                <c:pt idx="76">
                  <c:v>92.603723404255319</c:v>
                </c:pt>
                <c:pt idx="77">
                  <c:v>92.603723404255319</c:v>
                </c:pt>
                <c:pt idx="78">
                  <c:v>92.603723404255319</c:v>
                </c:pt>
                <c:pt idx="79">
                  <c:v>92.603723404255319</c:v>
                </c:pt>
                <c:pt idx="80">
                  <c:v>92.603723404255319</c:v>
                </c:pt>
                <c:pt idx="81">
                  <c:v>92.603723404255319</c:v>
                </c:pt>
                <c:pt idx="82">
                  <c:v>92.603723404255319</c:v>
                </c:pt>
                <c:pt idx="83">
                  <c:v>92.603723404255319</c:v>
                </c:pt>
                <c:pt idx="84">
                  <c:v>92.603723404255319</c:v>
                </c:pt>
                <c:pt idx="85">
                  <c:v>92.603723404255319</c:v>
                </c:pt>
                <c:pt idx="86">
                  <c:v>92.603723404255319</c:v>
                </c:pt>
                <c:pt idx="87">
                  <c:v>92.603723404255319</c:v>
                </c:pt>
                <c:pt idx="88">
                  <c:v>92.603723404255319</c:v>
                </c:pt>
                <c:pt idx="89">
                  <c:v>92.603723404255319</c:v>
                </c:pt>
                <c:pt idx="90">
                  <c:v>92.603723404255319</c:v>
                </c:pt>
                <c:pt idx="91">
                  <c:v>92.603723404255319</c:v>
                </c:pt>
                <c:pt idx="92">
                  <c:v>92.603723404255319</c:v>
                </c:pt>
                <c:pt idx="93">
                  <c:v>92.603723404255319</c:v>
                </c:pt>
                <c:pt idx="94">
                  <c:v>92.603723404255319</c:v>
                </c:pt>
                <c:pt idx="95">
                  <c:v>92.603723404255319</c:v>
                </c:pt>
                <c:pt idx="96">
                  <c:v>92.603723404255319</c:v>
                </c:pt>
                <c:pt idx="97">
                  <c:v>92.603723404255319</c:v>
                </c:pt>
                <c:pt idx="98">
                  <c:v>92.603723404255319</c:v>
                </c:pt>
                <c:pt idx="99">
                  <c:v>92.603723404255319</c:v>
                </c:pt>
                <c:pt idx="100">
                  <c:v>92.603723404255319</c:v>
                </c:pt>
                <c:pt idx="101">
                  <c:v>92.603723404255319</c:v>
                </c:pt>
                <c:pt idx="102">
                  <c:v>92.603723404255319</c:v>
                </c:pt>
                <c:pt idx="103">
                  <c:v>92.603723404255319</c:v>
                </c:pt>
                <c:pt idx="104">
                  <c:v>92.603723404255319</c:v>
                </c:pt>
                <c:pt idx="105">
                  <c:v>92.603723404255319</c:v>
                </c:pt>
                <c:pt idx="106">
                  <c:v>92.603723404255319</c:v>
                </c:pt>
                <c:pt idx="107">
                  <c:v>92.603723404255319</c:v>
                </c:pt>
                <c:pt idx="108">
                  <c:v>92.603723404255319</c:v>
                </c:pt>
                <c:pt idx="109">
                  <c:v>92.603723404255319</c:v>
                </c:pt>
                <c:pt idx="110">
                  <c:v>92.603723404255319</c:v>
                </c:pt>
                <c:pt idx="111">
                  <c:v>92.603723404255319</c:v>
                </c:pt>
                <c:pt idx="112">
                  <c:v>92.603723404255319</c:v>
                </c:pt>
                <c:pt idx="113">
                  <c:v>92.603723404255319</c:v>
                </c:pt>
                <c:pt idx="114">
                  <c:v>92.603723404255319</c:v>
                </c:pt>
                <c:pt idx="115">
                  <c:v>92.603723404255319</c:v>
                </c:pt>
                <c:pt idx="116">
                  <c:v>92.603723404255319</c:v>
                </c:pt>
                <c:pt idx="117">
                  <c:v>92.603723404255319</c:v>
                </c:pt>
                <c:pt idx="118">
                  <c:v>92.603723404255319</c:v>
                </c:pt>
                <c:pt idx="119">
                  <c:v>92.603723404255319</c:v>
                </c:pt>
                <c:pt idx="120">
                  <c:v>92.603723404255319</c:v>
                </c:pt>
                <c:pt idx="121">
                  <c:v>92.603723404255319</c:v>
                </c:pt>
                <c:pt idx="122">
                  <c:v>92.603723404255319</c:v>
                </c:pt>
                <c:pt idx="123">
                  <c:v>92.603723404255319</c:v>
                </c:pt>
                <c:pt idx="124">
                  <c:v>92.603723404255319</c:v>
                </c:pt>
                <c:pt idx="125">
                  <c:v>92.603723404255319</c:v>
                </c:pt>
                <c:pt idx="126">
                  <c:v>92.603723404255319</c:v>
                </c:pt>
                <c:pt idx="127">
                  <c:v>92.603723404255319</c:v>
                </c:pt>
                <c:pt idx="128">
                  <c:v>92.603723404255319</c:v>
                </c:pt>
                <c:pt idx="129">
                  <c:v>92.603723404255319</c:v>
                </c:pt>
                <c:pt idx="130">
                  <c:v>92.603723404255319</c:v>
                </c:pt>
                <c:pt idx="131">
                  <c:v>92.603723404255319</c:v>
                </c:pt>
                <c:pt idx="132">
                  <c:v>92.603723404255319</c:v>
                </c:pt>
                <c:pt idx="133">
                  <c:v>92.603723404255319</c:v>
                </c:pt>
                <c:pt idx="134">
                  <c:v>92.603723404255319</c:v>
                </c:pt>
                <c:pt idx="135">
                  <c:v>92.603723404255319</c:v>
                </c:pt>
                <c:pt idx="136">
                  <c:v>92.603723404255319</c:v>
                </c:pt>
                <c:pt idx="137">
                  <c:v>92.603723404255319</c:v>
                </c:pt>
                <c:pt idx="138">
                  <c:v>92.603723404255319</c:v>
                </c:pt>
                <c:pt idx="139">
                  <c:v>92.603723404255319</c:v>
                </c:pt>
                <c:pt idx="140">
                  <c:v>92.603723404255319</c:v>
                </c:pt>
                <c:pt idx="141">
                  <c:v>92.603723404255319</c:v>
                </c:pt>
                <c:pt idx="142">
                  <c:v>92.603723404255319</c:v>
                </c:pt>
                <c:pt idx="143">
                  <c:v>92.603723404255319</c:v>
                </c:pt>
                <c:pt idx="144">
                  <c:v>92.603723404255319</c:v>
                </c:pt>
                <c:pt idx="145">
                  <c:v>92.603723404255319</c:v>
                </c:pt>
                <c:pt idx="146">
                  <c:v>92.603723404255319</c:v>
                </c:pt>
                <c:pt idx="147">
                  <c:v>92.603723404255319</c:v>
                </c:pt>
                <c:pt idx="148">
                  <c:v>92.603723404255319</c:v>
                </c:pt>
                <c:pt idx="149">
                  <c:v>92.603723404255319</c:v>
                </c:pt>
                <c:pt idx="150">
                  <c:v>92.603723404255319</c:v>
                </c:pt>
                <c:pt idx="151">
                  <c:v>92.603723404255319</c:v>
                </c:pt>
                <c:pt idx="152">
                  <c:v>92.603723404255319</c:v>
                </c:pt>
                <c:pt idx="153">
                  <c:v>92.603723404255319</c:v>
                </c:pt>
                <c:pt idx="154">
                  <c:v>92.603723404255319</c:v>
                </c:pt>
              </c:numCache>
            </c:numRef>
          </c:val>
          <c:smooth val="0"/>
          <c:extLst>
            <c:ext xmlns:c16="http://schemas.microsoft.com/office/drawing/2014/chart" uri="{C3380CC4-5D6E-409C-BE32-E72D297353CC}">
              <c16:uniqueId val="{00000002-B5FD-4D13-99CD-304D2E2E733A}"/>
            </c:ext>
          </c:extLst>
        </c:ser>
        <c:ser>
          <c:idx val="0"/>
          <c:order val="3"/>
          <c:spPr>
            <a:ln w="19050">
              <a:solidFill>
                <a:srgbClr val="00B050"/>
              </a:solidFill>
            </a:ln>
          </c:spPr>
          <c:marker>
            <c:symbol val="none"/>
          </c:marker>
          <c:cat>
            <c:strRef>
              <c:f>'Mortality Data - Incident Date'!$B$5:$B$159</c:f>
              <c:strCache>
                <c:ptCount val="155"/>
                <c:pt idx="0">
                  <c:v>30/12/2018</c:v>
                </c:pt>
                <c:pt idx="1">
                  <c:v>06/01/2019</c:v>
                </c:pt>
                <c:pt idx="2">
                  <c:v>13/01/2019</c:v>
                </c:pt>
                <c:pt idx="3">
                  <c:v>20/01/2019</c:v>
                </c:pt>
                <c:pt idx="4">
                  <c:v>27/01/2019</c:v>
                </c:pt>
                <c:pt idx="5">
                  <c:v>03/02/2019</c:v>
                </c:pt>
                <c:pt idx="6">
                  <c:v>10/02/2019</c:v>
                </c:pt>
                <c:pt idx="7">
                  <c:v>17/02/2019</c:v>
                </c:pt>
                <c:pt idx="8">
                  <c:v>24/02/2019</c:v>
                </c:pt>
                <c:pt idx="9">
                  <c:v>03/03/2019</c:v>
                </c:pt>
                <c:pt idx="10">
                  <c:v>10/03/2019</c:v>
                </c:pt>
                <c:pt idx="11">
                  <c:v>17/03/2019</c:v>
                </c:pt>
                <c:pt idx="12">
                  <c:v>24/03/2019</c:v>
                </c:pt>
                <c:pt idx="13">
                  <c:v>31/03/2019</c:v>
                </c:pt>
                <c:pt idx="14">
                  <c:v>07/04/2019</c:v>
                </c:pt>
                <c:pt idx="15">
                  <c:v>14/04/2019</c:v>
                </c:pt>
                <c:pt idx="16">
                  <c:v>21/04/2019</c:v>
                </c:pt>
                <c:pt idx="17">
                  <c:v>28/04/2019</c:v>
                </c:pt>
                <c:pt idx="18">
                  <c:v>05/05/2019</c:v>
                </c:pt>
                <c:pt idx="19">
                  <c:v>12/05/2019</c:v>
                </c:pt>
                <c:pt idx="20">
                  <c:v>19/05/2019</c:v>
                </c:pt>
                <c:pt idx="21">
                  <c:v>26/05/2019</c:v>
                </c:pt>
                <c:pt idx="22">
                  <c:v>02/06/2019</c:v>
                </c:pt>
                <c:pt idx="23">
                  <c:v>09/06/2019</c:v>
                </c:pt>
                <c:pt idx="24">
                  <c:v>16/06/2019</c:v>
                </c:pt>
                <c:pt idx="25">
                  <c:v>23/06/2019</c:v>
                </c:pt>
                <c:pt idx="26">
                  <c:v>30/06/2019</c:v>
                </c:pt>
                <c:pt idx="27">
                  <c:v>07/07/2019</c:v>
                </c:pt>
                <c:pt idx="28">
                  <c:v>14/07/2019</c:v>
                </c:pt>
                <c:pt idx="29">
                  <c:v>21/07/2019</c:v>
                </c:pt>
                <c:pt idx="30">
                  <c:v>28/07/2019</c:v>
                </c:pt>
                <c:pt idx="31">
                  <c:v>04/08/2019</c:v>
                </c:pt>
                <c:pt idx="32">
                  <c:v>11/08/2019</c:v>
                </c:pt>
                <c:pt idx="33">
                  <c:v>18/08/2019</c:v>
                </c:pt>
                <c:pt idx="34">
                  <c:v>25/08/2019</c:v>
                </c:pt>
                <c:pt idx="35">
                  <c:v>01/09/2019</c:v>
                </c:pt>
                <c:pt idx="36">
                  <c:v>08/09/2019</c:v>
                </c:pt>
                <c:pt idx="37">
                  <c:v>15/09/2019</c:v>
                </c:pt>
                <c:pt idx="38">
                  <c:v>22/09/2019</c:v>
                </c:pt>
                <c:pt idx="39">
                  <c:v>29/09/2019</c:v>
                </c:pt>
                <c:pt idx="40">
                  <c:v>06/10/2019</c:v>
                </c:pt>
                <c:pt idx="41">
                  <c:v>13/10/2019</c:v>
                </c:pt>
                <c:pt idx="42">
                  <c:v>20/10/2019</c:v>
                </c:pt>
                <c:pt idx="43">
                  <c:v>27/10/2019</c:v>
                </c:pt>
                <c:pt idx="44">
                  <c:v>03/11/2019</c:v>
                </c:pt>
                <c:pt idx="45">
                  <c:v>10/11/2019</c:v>
                </c:pt>
                <c:pt idx="46">
                  <c:v>17/11/2019</c:v>
                </c:pt>
                <c:pt idx="47">
                  <c:v>24/11/2019</c:v>
                </c:pt>
                <c:pt idx="48">
                  <c:v>01/12/2019</c:v>
                </c:pt>
                <c:pt idx="49">
                  <c:v>08/12/2019</c:v>
                </c:pt>
                <c:pt idx="50">
                  <c:v>15/12/2019</c:v>
                </c:pt>
                <c:pt idx="51">
                  <c:v>22/12/2019</c:v>
                </c:pt>
                <c:pt idx="52">
                  <c:v>29/12/2019</c:v>
                </c:pt>
                <c:pt idx="53">
                  <c:v>05/01/2020</c:v>
                </c:pt>
                <c:pt idx="54">
                  <c:v>12/01/2020</c:v>
                </c:pt>
                <c:pt idx="55">
                  <c:v>19/01/2020</c:v>
                </c:pt>
                <c:pt idx="56">
                  <c:v>26/01/2020</c:v>
                </c:pt>
                <c:pt idx="57">
                  <c:v>02/02/2020</c:v>
                </c:pt>
                <c:pt idx="58">
                  <c:v>09/02/2020</c:v>
                </c:pt>
                <c:pt idx="59">
                  <c:v>16/02/2020</c:v>
                </c:pt>
                <c:pt idx="60">
                  <c:v>23/02/2020</c:v>
                </c:pt>
                <c:pt idx="61">
                  <c:v>01/03/2020</c:v>
                </c:pt>
                <c:pt idx="62">
                  <c:v>08/03/2020</c:v>
                </c:pt>
                <c:pt idx="63">
                  <c:v>15/03/2020</c:v>
                </c:pt>
                <c:pt idx="64">
                  <c:v>22/03/2020</c:v>
                </c:pt>
                <c:pt idx="65">
                  <c:v>29/03/2020</c:v>
                </c:pt>
                <c:pt idx="66">
                  <c:v>05/04/2020</c:v>
                </c:pt>
                <c:pt idx="67">
                  <c:v>12/04/2020</c:v>
                </c:pt>
                <c:pt idx="68">
                  <c:v>19/04/2020</c:v>
                </c:pt>
                <c:pt idx="69">
                  <c:v>26/04/2020</c:v>
                </c:pt>
                <c:pt idx="70">
                  <c:v>03/05/2020</c:v>
                </c:pt>
                <c:pt idx="71">
                  <c:v>10/05/2020</c:v>
                </c:pt>
                <c:pt idx="72">
                  <c:v>17/05/2020</c:v>
                </c:pt>
                <c:pt idx="73">
                  <c:v>24/05/2020</c:v>
                </c:pt>
                <c:pt idx="74">
                  <c:v>31/05/2020</c:v>
                </c:pt>
                <c:pt idx="75">
                  <c:v>07/06/2020</c:v>
                </c:pt>
                <c:pt idx="76">
                  <c:v>14/06/2020</c:v>
                </c:pt>
                <c:pt idx="77">
                  <c:v>21/06/2020</c:v>
                </c:pt>
                <c:pt idx="78">
                  <c:v>28/06/2020</c:v>
                </c:pt>
                <c:pt idx="79">
                  <c:v>05/07/2020</c:v>
                </c:pt>
                <c:pt idx="80">
                  <c:v>12/07/2020</c:v>
                </c:pt>
                <c:pt idx="81">
                  <c:v>19/07/2020</c:v>
                </c:pt>
                <c:pt idx="82">
                  <c:v>26/07/2020</c:v>
                </c:pt>
                <c:pt idx="83">
                  <c:v>02/08/2020</c:v>
                </c:pt>
                <c:pt idx="84">
                  <c:v>09/08/2020</c:v>
                </c:pt>
                <c:pt idx="85">
                  <c:v>16/08/2020</c:v>
                </c:pt>
                <c:pt idx="86">
                  <c:v>23/08/2020</c:v>
                </c:pt>
                <c:pt idx="87">
                  <c:v>30/08/2020</c:v>
                </c:pt>
                <c:pt idx="88">
                  <c:v>06/09/2020</c:v>
                </c:pt>
                <c:pt idx="89">
                  <c:v>13/09/2020</c:v>
                </c:pt>
                <c:pt idx="90">
                  <c:v>20/09/2020</c:v>
                </c:pt>
                <c:pt idx="91">
                  <c:v>27/09/2020</c:v>
                </c:pt>
                <c:pt idx="92">
                  <c:v>04/10/2020</c:v>
                </c:pt>
                <c:pt idx="93">
                  <c:v>11/10/2020</c:v>
                </c:pt>
                <c:pt idx="94">
                  <c:v>18/10/2020</c:v>
                </c:pt>
                <c:pt idx="95">
                  <c:v>25/10/2020</c:v>
                </c:pt>
                <c:pt idx="96">
                  <c:v>01/11/2020</c:v>
                </c:pt>
                <c:pt idx="97">
                  <c:v>08/11/2020</c:v>
                </c:pt>
                <c:pt idx="98">
                  <c:v>15/11/2020</c:v>
                </c:pt>
                <c:pt idx="99">
                  <c:v>22/11/2020</c:v>
                </c:pt>
                <c:pt idx="100">
                  <c:v>29/11/2020</c:v>
                </c:pt>
                <c:pt idx="101">
                  <c:v>06/12/2020</c:v>
                </c:pt>
                <c:pt idx="102">
                  <c:v>13/12/2020</c:v>
                </c:pt>
                <c:pt idx="103">
                  <c:v>20/12/2020</c:v>
                </c:pt>
                <c:pt idx="104">
                  <c:v>27/12/2020</c:v>
                </c:pt>
                <c:pt idx="105">
                  <c:v>03/01/2021</c:v>
                </c:pt>
                <c:pt idx="106">
                  <c:v>10/01/2021</c:v>
                </c:pt>
                <c:pt idx="107">
                  <c:v>17/01/2021</c:v>
                </c:pt>
                <c:pt idx="108">
                  <c:v>24/01/2021</c:v>
                </c:pt>
                <c:pt idx="109">
                  <c:v>31/01/2021</c:v>
                </c:pt>
                <c:pt idx="110">
                  <c:v>07/02/2021</c:v>
                </c:pt>
                <c:pt idx="111">
                  <c:v>14/02/2021</c:v>
                </c:pt>
                <c:pt idx="112">
                  <c:v>21/02/2021</c:v>
                </c:pt>
                <c:pt idx="113">
                  <c:v>28/02/2021</c:v>
                </c:pt>
                <c:pt idx="114">
                  <c:v>07/03/2021</c:v>
                </c:pt>
                <c:pt idx="115">
                  <c:v>14/03/2021</c:v>
                </c:pt>
                <c:pt idx="116">
                  <c:v>21/03/2021</c:v>
                </c:pt>
                <c:pt idx="117">
                  <c:v>28/03/2021</c:v>
                </c:pt>
                <c:pt idx="118">
                  <c:v>04/04/2021</c:v>
                </c:pt>
                <c:pt idx="119">
                  <c:v>11/04/2021</c:v>
                </c:pt>
                <c:pt idx="120">
                  <c:v>18/04/2021</c:v>
                </c:pt>
                <c:pt idx="121">
                  <c:v>25/04/2021</c:v>
                </c:pt>
                <c:pt idx="122">
                  <c:v>02/05/2021</c:v>
                </c:pt>
                <c:pt idx="123">
                  <c:v>09/05/2021</c:v>
                </c:pt>
                <c:pt idx="124">
                  <c:v>16/05/2021</c:v>
                </c:pt>
                <c:pt idx="125">
                  <c:v>23/05/2021</c:v>
                </c:pt>
                <c:pt idx="126">
                  <c:v>30/05/2021</c:v>
                </c:pt>
                <c:pt idx="127">
                  <c:v>06/06/2021</c:v>
                </c:pt>
                <c:pt idx="128">
                  <c:v>13/06/2021</c:v>
                </c:pt>
                <c:pt idx="129">
                  <c:v>20/06/2021</c:v>
                </c:pt>
                <c:pt idx="130">
                  <c:v>27/06/2021</c:v>
                </c:pt>
                <c:pt idx="131">
                  <c:v>04/07/2021</c:v>
                </c:pt>
                <c:pt idx="132">
                  <c:v>11/07/2021</c:v>
                </c:pt>
                <c:pt idx="133">
                  <c:v>18/07/2021</c:v>
                </c:pt>
                <c:pt idx="134">
                  <c:v>25/07/2021</c:v>
                </c:pt>
                <c:pt idx="135">
                  <c:v>01/08/2021</c:v>
                </c:pt>
                <c:pt idx="136">
                  <c:v>08/08/2021</c:v>
                </c:pt>
                <c:pt idx="137">
                  <c:v>15/08/2021</c:v>
                </c:pt>
                <c:pt idx="138">
                  <c:v>22/08/2021</c:v>
                </c:pt>
                <c:pt idx="139">
                  <c:v>29/08/2021</c:v>
                </c:pt>
                <c:pt idx="140">
                  <c:v>05/09/2021</c:v>
                </c:pt>
                <c:pt idx="141">
                  <c:v>12/09/2021</c:v>
                </c:pt>
                <c:pt idx="142">
                  <c:v>19/09/2021</c:v>
                </c:pt>
                <c:pt idx="143">
                  <c:v>26/09/2021</c:v>
                </c:pt>
                <c:pt idx="144">
                  <c:v>03/10/2021</c:v>
                </c:pt>
                <c:pt idx="145">
                  <c:v>10/10/2021</c:v>
                </c:pt>
                <c:pt idx="146">
                  <c:v>17/10/2021</c:v>
                </c:pt>
                <c:pt idx="147">
                  <c:v>24/10/2021</c:v>
                </c:pt>
                <c:pt idx="148">
                  <c:v>31/10/2021</c:v>
                </c:pt>
                <c:pt idx="149">
                  <c:v>07/11/2021</c:v>
                </c:pt>
                <c:pt idx="150">
                  <c:v>14/11/2021</c:v>
                </c:pt>
                <c:pt idx="151">
                  <c:v>21/11/2021</c:v>
                </c:pt>
                <c:pt idx="152">
                  <c:v>28/11/2021</c:v>
                </c:pt>
                <c:pt idx="153">
                  <c:v>05/12/2021</c:v>
                </c:pt>
                <c:pt idx="154">
                  <c:v>12/12/2021</c:v>
                </c:pt>
              </c:strCache>
            </c:strRef>
          </c:cat>
          <c:val>
            <c:numRef>
              <c:f>'Mortality Data - Incident Date'!$H$5:$H$159</c:f>
              <c:numCache>
                <c:formatCode>0.00</c:formatCode>
                <c:ptCount val="155"/>
                <c:pt idx="0">
                  <c:v>10.138490595127966</c:v>
                </c:pt>
                <c:pt idx="1">
                  <c:v>10.138490595127966</c:v>
                </c:pt>
                <c:pt idx="2">
                  <c:v>10.138490595127966</c:v>
                </c:pt>
                <c:pt idx="3">
                  <c:v>10.138490595127966</c:v>
                </c:pt>
                <c:pt idx="4">
                  <c:v>10.138490595127966</c:v>
                </c:pt>
                <c:pt idx="5">
                  <c:v>10.138490595127966</c:v>
                </c:pt>
                <c:pt idx="6">
                  <c:v>10.138490595127966</c:v>
                </c:pt>
                <c:pt idx="7">
                  <c:v>10.138490595127966</c:v>
                </c:pt>
                <c:pt idx="8">
                  <c:v>10.138490595127966</c:v>
                </c:pt>
                <c:pt idx="9">
                  <c:v>10.138490595127966</c:v>
                </c:pt>
                <c:pt idx="10">
                  <c:v>10.138490595127966</c:v>
                </c:pt>
                <c:pt idx="11">
                  <c:v>10.138490595127966</c:v>
                </c:pt>
                <c:pt idx="12">
                  <c:v>10.138490595127966</c:v>
                </c:pt>
                <c:pt idx="13">
                  <c:v>10.138490595127966</c:v>
                </c:pt>
                <c:pt idx="14">
                  <c:v>10.138490595127966</c:v>
                </c:pt>
                <c:pt idx="15">
                  <c:v>10.138490595127966</c:v>
                </c:pt>
                <c:pt idx="16">
                  <c:v>10.138490595127966</c:v>
                </c:pt>
                <c:pt idx="17">
                  <c:v>10.138490595127966</c:v>
                </c:pt>
                <c:pt idx="18">
                  <c:v>10.138490595127966</c:v>
                </c:pt>
                <c:pt idx="19">
                  <c:v>10.138490595127966</c:v>
                </c:pt>
                <c:pt idx="20">
                  <c:v>10.138490595127966</c:v>
                </c:pt>
                <c:pt idx="21">
                  <c:v>10.138490595127966</c:v>
                </c:pt>
                <c:pt idx="22">
                  <c:v>10.138490595127966</c:v>
                </c:pt>
                <c:pt idx="23">
                  <c:v>10.138490595127966</c:v>
                </c:pt>
                <c:pt idx="24">
                  <c:v>10.138490595127966</c:v>
                </c:pt>
                <c:pt idx="25">
                  <c:v>10.138490595127966</c:v>
                </c:pt>
                <c:pt idx="26">
                  <c:v>10.138490595127966</c:v>
                </c:pt>
                <c:pt idx="27">
                  <c:v>10.138490595127966</c:v>
                </c:pt>
                <c:pt idx="28">
                  <c:v>10.138490595127966</c:v>
                </c:pt>
                <c:pt idx="29">
                  <c:v>10.138490595127966</c:v>
                </c:pt>
                <c:pt idx="30">
                  <c:v>10.138490595127966</c:v>
                </c:pt>
                <c:pt idx="31">
                  <c:v>10.138490595127966</c:v>
                </c:pt>
                <c:pt idx="32">
                  <c:v>10.138490595127966</c:v>
                </c:pt>
                <c:pt idx="33">
                  <c:v>10.138490595127966</c:v>
                </c:pt>
                <c:pt idx="34">
                  <c:v>10.138490595127966</c:v>
                </c:pt>
                <c:pt idx="35">
                  <c:v>10.138490595127966</c:v>
                </c:pt>
                <c:pt idx="36">
                  <c:v>10.138490595127966</c:v>
                </c:pt>
                <c:pt idx="37">
                  <c:v>10.138490595127966</c:v>
                </c:pt>
                <c:pt idx="38">
                  <c:v>10.138490595127966</c:v>
                </c:pt>
                <c:pt idx="39">
                  <c:v>10.138490595127966</c:v>
                </c:pt>
                <c:pt idx="40">
                  <c:v>10.138490595127966</c:v>
                </c:pt>
                <c:pt idx="41">
                  <c:v>10.138490595127966</c:v>
                </c:pt>
                <c:pt idx="42">
                  <c:v>10.138490595127966</c:v>
                </c:pt>
                <c:pt idx="43">
                  <c:v>10.138490595127966</c:v>
                </c:pt>
                <c:pt idx="44">
                  <c:v>10.138490595127966</c:v>
                </c:pt>
                <c:pt idx="45">
                  <c:v>10.138490595127966</c:v>
                </c:pt>
                <c:pt idx="46">
                  <c:v>10.138490595127966</c:v>
                </c:pt>
                <c:pt idx="47">
                  <c:v>10.138490595127966</c:v>
                </c:pt>
                <c:pt idx="48">
                  <c:v>10.138490595127966</c:v>
                </c:pt>
                <c:pt idx="49">
                  <c:v>10.138490595127966</c:v>
                </c:pt>
                <c:pt idx="50">
                  <c:v>10.138490595127966</c:v>
                </c:pt>
                <c:pt idx="51">
                  <c:v>10.138490595127966</c:v>
                </c:pt>
                <c:pt idx="52">
                  <c:v>10.138490595127966</c:v>
                </c:pt>
                <c:pt idx="53">
                  <c:v>10.138490595127966</c:v>
                </c:pt>
                <c:pt idx="54">
                  <c:v>10.138490595127966</c:v>
                </c:pt>
                <c:pt idx="55">
                  <c:v>10.138490595127966</c:v>
                </c:pt>
                <c:pt idx="56">
                  <c:v>10.138490595127966</c:v>
                </c:pt>
                <c:pt idx="57">
                  <c:v>10.138490595127966</c:v>
                </c:pt>
                <c:pt idx="58">
                  <c:v>10.138490595127966</c:v>
                </c:pt>
                <c:pt idx="59">
                  <c:v>10.138490595127966</c:v>
                </c:pt>
                <c:pt idx="60">
                  <c:v>10.138490595127966</c:v>
                </c:pt>
                <c:pt idx="61">
                  <c:v>34.979609929078009</c:v>
                </c:pt>
                <c:pt idx="62">
                  <c:v>34.979609929078009</c:v>
                </c:pt>
                <c:pt idx="63">
                  <c:v>34.979609929078009</c:v>
                </c:pt>
                <c:pt idx="64">
                  <c:v>34.979609929078009</c:v>
                </c:pt>
                <c:pt idx="65">
                  <c:v>34.979609929078009</c:v>
                </c:pt>
                <c:pt idx="66">
                  <c:v>34.979609929078009</c:v>
                </c:pt>
                <c:pt idx="67">
                  <c:v>34.979609929078009</c:v>
                </c:pt>
                <c:pt idx="68">
                  <c:v>34.979609929078009</c:v>
                </c:pt>
                <c:pt idx="69">
                  <c:v>34.979609929078009</c:v>
                </c:pt>
                <c:pt idx="70">
                  <c:v>34.979609929078009</c:v>
                </c:pt>
                <c:pt idx="71">
                  <c:v>34.979609929078009</c:v>
                </c:pt>
                <c:pt idx="72">
                  <c:v>34.979609929078009</c:v>
                </c:pt>
                <c:pt idx="73">
                  <c:v>34.979609929078009</c:v>
                </c:pt>
                <c:pt idx="74">
                  <c:v>34.979609929078009</c:v>
                </c:pt>
                <c:pt idx="75">
                  <c:v>34.979609929078009</c:v>
                </c:pt>
                <c:pt idx="76">
                  <c:v>34.979609929078009</c:v>
                </c:pt>
                <c:pt idx="77">
                  <c:v>34.979609929078009</c:v>
                </c:pt>
                <c:pt idx="78">
                  <c:v>34.979609929078009</c:v>
                </c:pt>
                <c:pt idx="79">
                  <c:v>34.979609929078009</c:v>
                </c:pt>
                <c:pt idx="80">
                  <c:v>34.979609929078009</c:v>
                </c:pt>
                <c:pt idx="81">
                  <c:v>34.979609929078009</c:v>
                </c:pt>
                <c:pt idx="82">
                  <c:v>34.979609929078009</c:v>
                </c:pt>
                <c:pt idx="83">
                  <c:v>34.979609929078009</c:v>
                </c:pt>
                <c:pt idx="84">
                  <c:v>34.979609929078009</c:v>
                </c:pt>
                <c:pt idx="85">
                  <c:v>34.979609929078009</c:v>
                </c:pt>
                <c:pt idx="86">
                  <c:v>34.979609929078009</c:v>
                </c:pt>
                <c:pt idx="87">
                  <c:v>34.979609929078009</c:v>
                </c:pt>
                <c:pt idx="88">
                  <c:v>34.979609929078009</c:v>
                </c:pt>
                <c:pt idx="89">
                  <c:v>34.979609929078009</c:v>
                </c:pt>
                <c:pt idx="90">
                  <c:v>34.979609929078009</c:v>
                </c:pt>
                <c:pt idx="91">
                  <c:v>34.979609929078009</c:v>
                </c:pt>
                <c:pt idx="92">
                  <c:v>34.979609929078009</c:v>
                </c:pt>
                <c:pt idx="93">
                  <c:v>34.979609929078009</c:v>
                </c:pt>
                <c:pt idx="94">
                  <c:v>34.979609929078009</c:v>
                </c:pt>
                <c:pt idx="95">
                  <c:v>34.979609929078009</c:v>
                </c:pt>
                <c:pt idx="96">
                  <c:v>34.979609929078009</c:v>
                </c:pt>
                <c:pt idx="97">
                  <c:v>34.979609929078009</c:v>
                </c:pt>
                <c:pt idx="98">
                  <c:v>34.979609929078009</c:v>
                </c:pt>
                <c:pt idx="99">
                  <c:v>34.979609929078009</c:v>
                </c:pt>
                <c:pt idx="100">
                  <c:v>34.979609929078009</c:v>
                </c:pt>
                <c:pt idx="101">
                  <c:v>34.979609929078009</c:v>
                </c:pt>
                <c:pt idx="102">
                  <c:v>34.979609929078009</c:v>
                </c:pt>
                <c:pt idx="103">
                  <c:v>34.979609929078009</c:v>
                </c:pt>
                <c:pt idx="104">
                  <c:v>34.979609929078009</c:v>
                </c:pt>
                <c:pt idx="105">
                  <c:v>34.979609929078009</c:v>
                </c:pt>
                <c:pt idx="106">
                  <c:v>34.979609929078009</c:v>
                </c:pt>
                <c:pt idx="107">
                  <c:v>34.979609929078009</c:v>
                </c:pt>
                <c:pt idx="108">
                  <c:v>34.979609929078009</c:v>
                </c:pt>
                <c:pt idx="109">
                  <c:v>34.979609929078009</c:v>
                </c:pt>
                <c:pt idx="110">
                  <c:v>34.979609929078009</c:v>
                </c:pt>
                <c:pt idx="111">
                  <c:v>34.979609929078009</c:v>
                </c:pt>
                <c:pt idx="112">
                  <c:v>34.979609929078009</c:v>
                </c:pt>
                <c:pt idx="113">
                  <c:v>34.979609929078009</c:v>
                </c:pt>
                <c:pt idx="114">
                  <c:v>34.979609929078009</c:v>
                </c:pt>
                <c:pt idx="115">
                  <c:v>34.979609929078009</c:v>
                </c:pt>
                <c:pt idx="116">
                  <c:v>34.979609929078009</c:v>
                </c:pt>
                <c:pt idx="117">
                  <c:v>34.979609929078009</c:v>
                </c:pt>
                <c:pt idx="118">
                  <c:v>34.979609929078009</c:v>
                </c:pt>
                <c:pt idx="119">
                  <c:v>34.979609929078009</c:v>
                </c:pt>
                <c:pt idx="120">
                  <c:v>34.979609929078009</c:v>
                </c:pt>
                <c:pt idx="121">
                  <c:v>34.979609929078009</c:v>
                </c:pt>
                <c:pt idx="122">
                  <c:v>34.979609929078009</c:v>
                </c:pt>
                <c:pt idx="123">
                  <c:v>34.979609929078009</c:v>
                </c:pt>
                <c:pt idx="124">
                  <c:v>34.979609929078009</c:v>
                </c:pt>
                <c:pt idx="125">
                  <c:v>34.979609929078009</c:v>
                </c:pt>
                <c:pt idx="126">
                  <c:v>34.979609929078009</c:v>
                </c:pt>
                <c:pt idx="127">
                  <c:v>34.979609929078009</c:v>
                </c:pt>
                <c:pt idx="128">
                  <c:v>34.979609929078009</c:v>
                </c:pt>
                <c:pt idx="129">
                  <c:v>34.979609929078009</c:v>
                </c:pt>
                <c:pt idx="130">
                  <c:v>34.979609929078009</c:v>
                </c:pt>
                <c:pt idx="131">
                  <c:v>34.979609929078009</c:v>
                </c:pt>
                <c:pt idx="132">
                  <c:v>34.979609929078009</c:v>
                </c:pt>
                <c:pt idx="133">
                  <c:v>34.979609929078009</c:v>
                </c:pt>
                <c:pt idx="134">
                  <c:v>34.979609929078009</c:v>
                </c:pt>
                <c:pt idx="135">
                  <c:v>34.979609929078009</c:v>
                </c:pt>
                <c:pt idx="136">
                  <c:v>34.979609929078009</c:v>
                </c:pt>
                <c:pt idx="137">
                  <c:v>34.979609929078009</c:v>
                </c:pt>
                <c:pt idx="138">
                  <c:v>34.979609929078009</c:v>
                </c:pt>
                <c:pt idx="139">
                  <c:v>34.979609929078009</c:v>
                </c:pt>
                <c:pt idx="140">
                  <c:v>34.979609929078009</c:v>
                </c:pt>
                <c:pt idx="141">
                  <c:v>34.979609929078009</c:v>
                </c:pt>
                <c:pt idx="142">
                  <c:v>34.979609929078009</c:v>
                </c:pt>
                <c:pt idx="143">
                  <c:v>34.979609929078009</c:v>
                </c:pt>
                <c:pt idx="144">
                  <c:v>34.979609929078009</c:v>
                </c:pt>
                <c:pt idx="145">
                  <c:v>34.979609929078009</c:v>
                </c:pt>
                <c:pt idx="146">
                  <c:v>34.979609929078009</c:v>
                </c:pt>
                <c:pt idx="147">
                  <c:v>34.979609929078009</c:v>
                </c:pt>
                <c:pt idx="148">
                  <c:v>34.979609929078009</c:v>
                </c:pt>
                <c:pt idx="149">
                  <c:v>34.979609929078009</c:v>
                </c:pt>
                <c:pt idx="150">
                  <c:v>34.979609929078009</c:v>
                </c:pt>
                <c:pt idx="151">
                  <c:v>34.979609929078009</c:v>
                </c:pt>
                <c:pt idx="152">
                  <c:v>34.979609929078009</c:v>
                </c:pt>
                <c:pt idx="153">
                  <c:v>34.979609929078009</c:v>
                </c:pt>
                <c:pt idx="154">
                  <c:v>34.979609929078009</c:v>
                </c:pt>
              </c:numCache>
            </c:numRef>
          </c:val>
          <c:smooth val="0"/>
          <c:extLst>
            <c:ext xmlns:c16="http://schemas.microsoft.com/office/drawing/2014/chart" uri="{C3380CC4-5D6E-409C-BE32-E72D297353CC}">
              <c16:uniqueId val="{00000003-B5FD-4D13-99CD-304D2E2E733A}"/>
            </c:ext>
          </c:extLst>
        </c:ser>
        <c:dLbls>
          <c:showLegendKey val="0"/>
          <c:showVal val="0"/>
          <c:showCatName val="0"/>
          <c:showSerName val="0"/>
          <c:showPercent val="0"/>
          <c:showBubbleSize val="0"/>
        </c:dLbls>
        <c:marker val="1"/>
        <c:smooth val="0"/>
        <c:axId val="237912448"/>
        <c:axId val="237913984"/>
      </c:lineChart>
      <c:catAx>
        <c:axId val="237912448"/>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237913984"/>
        <c:crosses val="autoZero"/>
        <c:auto val="1"/>
        <c:lblAlgn val="ctr"/>
        <c:lblOffset val="0"/>
        <c:noMultiLvlLbl val="0"/>
      </c:catAx>
      <c:valAx>
        <c:axId val="237913984"/>
        <c:scaling>
          <c:orientation val="minMax"/>
          <c:max val="125"/>
          <c:min val="0"/>
        </c:scaling>
        <c:delete val="0"/>
        <c:axPos val="l"/>
        <c:title>
          <c:tx>
            <c:rich>
              <a:bodyPr rot="-5400000" vert="horz"/>
              <a:lstStyle/>
              <a:p>
                <a:pPr>
                  <a:defRPr/>
                </a:pPr>
                <a:r>
                  <a:rPr lang="en-US"/>
                  <a:t>Number</a:t>
                </a:r>
              </a:p>
            </c:rich>
          </c:tx>
          <c:layout>
            <c:manualLayout>
              <c:xMode val="edge"/>
              <c:yMode val="edge"/>
              <c:x val="3.6680416527791336E-3"/>
              <c:y val="0.32591370346222642"/>
            </c:manualLayout>
          </c:layout>
          <c:overlay val="0"/>
        </c:title>
        <c:numFmt formatCode="#,##0" sourceLinked="0"/>
        <c:majorTickMark val="none"/>
        <c:minorTickMark val="none"/>
        <c:tickLblPos val="nextTo"/>
        <c:crossAx val="237912448"/>
        <c:crosses val="autoZero"/>
        <c:crossBetween val="midCat"/>
      </c:valAx>
      <c:spPr>
        <a:noFill/>
        <a:ln>
          <a:noFill/>
        </a:ln>
      </c:spPr>
    </c:plotArea>
    <c:legend>
      <c:legendPos val="b"/>
      <c:legendEntry>
        <c:idx val="3"/>
        <c:delete val="1"/>
      </c:legendEntry>
      <c:layout>
        <c:manualLayout>
          <c:xMode val="edge"/>
          <c:yMode val="edge"/>
          <c:x val="0.10587059620596206"/>
          <c:y val="0.90318333333333334"/>
          <c:w val="0.84462397599348793"/>
          <c:h val="9.2835526431679263E-2"/>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GB" sz="1200"/>
              <a:t>Mortality</a:t>
            </a:r>
            <a:r>
              <a:rPr lang="en-GB" sz="1200" baseline="0"/>
              <a:t> data: NoDs reported by incident date by week</a:t>
            </a:r>
            <a:endParaRPr lang="en-GB" sz="1200"/>
          </a:p>
        </c:rich>
      </c:tx>
      <c:overlay val="0"/>
    </c:title>
    <c:autoTitleDeleted val="0"/>
    <c:plotArea>
      <c:layout/>
      <c:lineChart>
        <c:grouping val="standard"/>
        <c:varyColors val="0"/>
        <c:ser>
          <c:idx val="0"/>
          <c:order val="0"/>
          <c:tx>
            <c:strRef>
              <c:f>'Mortality Data - Incident Date'!$C$4</c:f>
              <c:strCache>
                <c:ptCount val="1"/>
                <c:pt idx="0">
                  <c:v>Value</c:v>
                </c:pt>
              </c:strCache>
            </c:strRef>
          </c:tx>
          <c:spPr>
            <a:ln>
              <a:solidFill>
                <a:srgbClr val="0070C0"/>
              </a:solidFill>
            </a:ln>
          </c:spPr>
          <c:marker>
            <c:symbol val="diamond"/>
            <c:size val="5"/>
            <c:spPr>
              <a:solidFill>
                <a:srgbClr val="0070C0"/>
              </a:solidFill>
              <a:ln>
                <a:solidFill>
                  <a:srgbClr val="0070C0"/>
                </a:solidFill>
              </a:ln>
            </c:spPr>
          </c:marker>
          <c:trendline>
            <c:spPr>
              <a:ln w="28575">
                <a:solidFill>
                  <a:srgbClr val="00B050"/>
                </a:solidFill>
              </a:ln>
            </c:spPr>
            <c:trendlineType val="movingAvg"/>
            <c:period val="12"/>
            <c:dispRSqr val="0"/>
            <c:dispEq val="0"/>
          </c:trendline>
          <c:trendline>
            <c:spPr>
              <a:ln w="28575">
                <a:solidFill>
                  <a:srgbClr val="FF0000"/>
                </a:solidFill>
              </a:ln>
            </c:spPr>
            <c:trendlineType val="movingAvg"/>
            <c:period val="24"/>
            <c:dispRSqr val="0"/>
            <c:dispEq val="0"/>
          </c:trendline>
          <c:cat>
            <c:strRef>
              <c:f>'Mortality Data - Incident Date'!$B$5:$B$159</c:f>
              <c:strCache>
                <c:ptCount val="155"/>
                <c:pt idx="0">
                  <c:v>30/12/2018</c:v>
                </c:pt>
                <c:pt idx="1">
                  <c:v>06/01/2019</c:v>
                </c:pt>
                <c:pt idx="2">
                  <c:v>13/01/2019</c:v>
                </c:pt>
                <c:pt idx="3">
                  <c:v>20/01/2019</c:v>
                </c:pt>
                <c:pt idx="4">
                  <c:v>27/01/2019</c:v>
                </c:pt>
                <c:pt idx="5">
                  <c:v>03/02/2019</c:v>
                </c:pt>
                <c:pt idx="6">
                  <c:v>10/02/2019</c:v>
                </c:pt>
                <c:pt idx="7">
                  <c:v>17/02/2019</c:v>
                </c:pt>
                <c:pt idx="8">
                  <c:v>24/02/2019</c:v>
                </c:pt>
                <c:pt idx="9">
                  <c:v>03/03/2019</c:v>
                </c:pt>
                <c:pt idx="10">
                  <c:v>10/03/2019</c:v>
                </c:pt>
                <c:pt idx="11">
                  <c:v>17/03/2019</c:v>
                </c:pt>
                <c:pt idx="12">
                  <c:v>24/03/2019</c:v>
                </c:pt>
                <c:pt idx="13">
                  <c:v>31/03/2019</c:v>
                </c:pt>
                <c:pt idx="14">
                  <c:v>07/04/2019</c:v>
                </c:pt>
                <c:pt idx="15">
                  <c:v>14/04/2019</c:v>
                </c:pt>
                <c:pt idx="16">
                  <c:v>21/04/2019</c:v>
                </c:pt>
                <c:pt idx="17">
                  <c:v>28/04/2019</c:v>
                </c:pt>
                <c:pt idx="18">
                  <c:v>05/05/2019</c:v>
                </c:pt>
                <c:pt idx="19">
                  <c:v>12/05/2019</c:v>
                </c:pt>
                <c:pt idx="20">
                  <c:v>19/05/2019</c:v>
                </c:pt>
                <c:pt idx="21">
                  <c:v>26/05/2019</c:v>
                </c:pt>
                <c:pt idx="22">
                  <c:v>02/06/2019</c:v>
                </c:pt>
                <c:pt idx="23">
                  <c:v>09/06/2019</c:v>
                </c:pt>
                <c:pt idx="24">
                  <c:v>16/06/2019</c:v>
                </c:pt>
                <c:pt idx="25">
                  <c:v>23/06/2019</c:v>
                </c:pt>
                <c:pt idx="26">
                  <c:v>30/06/2019</c:v>
                </c:pt>
                <c:pt idx="27">
                  <c:v>07/07/2019</c:v>
                </c:pt>
                <c:pt idx="28">
                  <c:v>14/07/2019</c:v>
                </c:pt>
                <c:pt idx="29">
                  <c:v>21/07/2019</c:v>
                </c:pt>
                <c:pt idx="30">
                  <c:v>28/07/2019</c:v>
                </c:pt>
                <c:pt idx="31">
                  <c:v>04/08/2019</c:v>
                </c:pt>
                <c:pt idx="32">
                  <c:v>11/08/2019</c:v>
                </c:pt>
                <c:pt idx="33">
                  <c:v>18/08/2019</c:v>
                </c:pt>
                <c:pt idx="34">
                  <c:v>25/08/2019</c:v>
                </c:pt>
                <c:pt idx="35">
                  <c:v>01/09/2019</c:v>
                </c:pt>
                <c:pt idx="36">
                  <c:v>08/09/2019</c:v>
                </c:pt>
                <c:pt idx="37">
                  <c:v>15/09/2019</c:v>
                </c:pt>
                <c:pt idx="38">
                  <c:v>22/09/2019</c:v>
                </c:pt>
                <c:pt idx="39">
                  <c:v>29/09/2019</c:v>
                </c:pt>
                <c:pt idx="40">
                  <c:v>06/10/2019</c:v>
                </c:pt>
                <c:pt idx="41">
                  <c:v>13/10/2019</c:v>
                </c:pt>
                <c:pt idx="42">
                  <c:v>20/10/2019</c:v>
                </c:pt>
                <c:pt idx="43">
                  <c:v>27/10/2019</c:v>
                </c:pt>
                <c:pt idx="44">
                  <c:v>03/11/2019</c:v>
                </c:pt>
                <c:pt idx="45">
                  <c:v>10/11/2019</c:v>
                </c:pt>
                <c:pt idx="46">
                  <c:v>17/11/2019</c:v>
                </c:pt>
                <c:pt idx="47">
                  <c:v>24/11/2019</c:v>
                </c:pt>
                <c:pt idx="48">
                  <c:v>01/12/2019</c:v>
                </c:pt>
                <c:pt idx="49">
                  <c:v>08/12/2019</c:v>
                </c:pt>
                <c:pt idx="50">
                  <c:v>15/12/2019</c:v>
                </c:pt>
                <c:pt idx="51">
                  <c:v>22/12/2019</c:v>
                </c:pt>
                <c:pt idx="52">
                  <c:v>29/12/2019</c:v>
                </c:pt>
                <c:pt idx="53">
                  <c:v>05/01/2020</c:v>
                </c:pt>
                <c:pt idx="54">
                  <c:v>12/01/2020</c:v>
                </c:pt>
                <c:pt idx="55">
                  <c:v>19/01/2020</c:v>
                </c:pt>
                <c:pt idx="56">
                  <c:v>26/01/2020</c:v>
                </c:pt>
                <c:pt idx="57">
                  <c:v>02/02/2020</c:v>
                </c:pt>
                <c:pt idx="58">
                  <c:v>09/02/2020</c:v>
                </c:pt>
                <c:pt idx="59">
                  <c:v>16/02/2020</c:v>
                </c:pt>
                <c:pt idx="60">
                  <c:v>23/02/2020</c:v>
                </c:pt>
                <c:pt idx="61">
                  <c:v>01/03/2020</c:v>
                </c:pt>
                <c:pt idx="62">
                  <c:v>08/03/2020</c:v>
                </c:pt>
                <c:pt idx="63">
                  <c:v>15/03/2020</c:v>
                </c:pt>
                <c:pt idx="64">
                  <c:v>22/03/2020</c:v>
                </c:pt>
                <c:pt idx="65">
                  <c:v>29/03/2020</c:v>
                </c:pt>
                <c:pt idx="66">
                  <c:v>05/04/2020</c:v>
                </c:pt>
                <c:pt idx="67">
                  <c:v>12/04/2020</c:v>
                </c:pt>
                <c:pt idx="68">
                  <c:v>19/04/2020</c:v>
                </c:pt>
                <c:pt idx="69">
                  <c:v>26/04/2020</c:v>
                </c:pt>
                <c:pt idx="70">
                  <c:v>03/05/2020</c:v>
                </c:pt>
                <c:pt idx="71">
                  <c:v>10/05/2020</c:v>
                </c:pt>
                <c:pt idx="72">
                  <c:v>17/05/2020</c:v>
                </c:pt>
                <c:pt idx="73">
                  <c:v>24/05/2020</c:v>
                </c:pt>
                <c:pt idx="74">
                  <c:v>31/05/2020</c:v>
                </c:pt>
                <c:pt idx="75">
                  <c:v>07/06/2020</c:v>
                </c:pt>
                <c:pt idx="76">
                  <c:v>14/06/2020</c:v>
                </c:pt>
                <c:pt idx="77">
                  <c:v>21/06/2020</c:v>
                </c:pt>
                <c:pt idx="78">
                  <c:v>28/06/2020</c:v>
                </c:pt>
                <c:pt idx="79">
                  <c:v>05/07/2020</c:v>
                </c:pt>
                <c:pt idx="80">
                  <c:v>12/07/2020</c:v>
                </c:pt>
                <c:pt idx="81">
                  <c:v>19/07/2020</c:v>
                </c:pt>
                <c:pt idx="82">
                  <c:v>26/07/2020</c:v>
                </c:pt>
                <c:pt idx="83">
                  <c:v>02/08/2020</c:v>
                </c:pt>
                <c:pt idx="84">
                  <c:v>09/08/2020</c:v>
                </c:pt>
                <c:pt idx="85">
                  <c:v>16/08/2020</c:v>
                </c:pt>
                <c:pt idx="86">
                  <c:v>23/08/2020</c:v>
                </c:pt>
                <c:pt idx="87">
                  <c:v>30/08/2020</c:v>
                </c:pt>
                <c:pt idx="88">
                  <c:v>06/09/2020</c:v>
                </c:pt>
                <c:pt idx="89">
                  <c:v>13/09/2020</c:v>
                </c:pt>
                <c:pt idx="90">
                  <c:v>20/09/2020</c:v>
                </c:pt>
                <c:pt idx="91">
                  <c:v>27/09/2020</c:v>
                </c:pt>
                <c:pt idx="92">
                  <c:v>04/10/2020</c:v>
                </c:pt>
                <c:pt idx="93">
                  <c:v>11/10/2020</c:v>
                </c:pt>
                <c:pt idx="94">
                  <c:v>18/10/2020</c:v>
                </c:pt>
                <c:pt idx="95">
                  <c:v>25/10/2020</c:v>
                </c:pt>
                <c:pt idx="96">
                  <c:v>01/11/2020</c:v>
                </c:pt>
                <c:pt idx="97">
                  <c:v>08/11/2020</c:v>
                </c:pt>
                <c:pt idx="98">
                  <c:v>15/11/2020</c:v>
                </c:pt>
                <c:pt idx="99">
                  <c:v>22/11/2020</c:v>
                </c:pt>
                <c:pt idx="100">
                  <c:v>29/11/2020</c:v>
                </c:pt>
                <c:pt idx="101">
                  <c:v>06/12/2020</c:v>
                </c:pt>
                <c:pt idx="102">
                  <c:v>13/12/2020</c:v>
                </c:pt>
                <c:pt idx="103">
                  <c:v>20/12/2020</c:v>
                </c:pt>
                <c:pt idx="104">
                  <c:v>27/12/2020</c:v>
                </c:pt>
                <c:pt idx="105">
                  <c:v>03/01/2021</c:v>
                </c:pt>
                <c:pt idx="106">
                  <c:v>10/01/2021</c:v>
                </c:pt>
                <c:pt idx="107">
                  <c:v>17/01/2021</c:v>
                </c:pt>
                <c:pt idx="108">
                  <c:v>24/01/2021</c:v>
                </c:pt>
                <c:pt idx="109">
                  <c:v>31/01/2021</c:v>
                </c:pt>
                <c:pt idx="110">
                  <c:v>07/02/2021</c:v>
                </c:pt>
                <c:pt idx="111">
                  <c:v>14/02/2021</c:v>
                </c:pt>
                <c:pt idx="112">
                  <c:v>21/02/2021</c:v>
                </c:pt>
                <c:pt idx="113">
                  <c:v>28/02/2021</c:v>
                </c:pt>
                <c:pt idx="114">
                  <c:v>07/03/2021</c:v>
                </c:pt>
                <c:pt idx="115">
                  <c:v>14/03/2021</c:v>
                </c:pt>
                <c:pt idx="116">
                  <c:v>21/03/2021</c:v>
                </c:pt>
                <c:pt idx="117">
                  <c:v>28/03/2021</c:v>
                </c:pt>
                <c:pt idx="118">
                  <c:v>04/04/2021</c:v>
                </c:pt>
                <c:pt idx="119">
                  <c:v>11/04/2021</c:v>
                </c:pt>
                <c:pt idx="120">
                  <c:v>18/04/2021</c:v>
                </c:pt>
                <c:pt idx="121">
                  <c:v>25/04/2021</c:v>
                </c:pt>
                <c:pt idx="122">
                  <c:v>02/05/2021</c:v>
                </c:pt>
                <c:pt idx="123">
                  <c:v>09/05/2021</c:v>
                </c:pt>
                <c:pt idx="124">
                  <c:v>16/05/2021</c:v>
                </c:pt>
                <c:pt idx="125">
                  <c:v>23/05/2021</c:v>
                </c:pt>
                <c:pt idx="126">
                  <c:v>30/05/2021</c:v>
                </c:pt>
                <c:pt idx="127">
                  <c:v>06/06/2021</c:v>
                </c:pt>
                <c:pt idx="128">
                  <c:v>13/06/2021</c:v>
                </c:pt>
                <c:pt idx="129">
                  <c:v>20/06/2021</c:v>
                </c:pt>
                <c:pt idx="130">
                  <c:v>27/06/2021</c:v>
                </c:pt>
                <c:pt idx="131">
                  <c:v>04/07/2021</c:v>
                </c:pt>
                <c:pt idx="132">
                  <c:v>11/07/2021</c:v>
                </c:pt>
                <c:pt idx="133">
                  <c:v>18/07/2021</c:v>
                </c:pt>
                <c:pt idx="134">
                  <c:v>25/07/2021</c:v>
                </c:pt>
                <c:pt idx="135">
                  <c:v>01/08/2021</c:v>
                </c:pt>
                <c:pt idx="136">
                  <c:v>08/08/2021</c:v>
                </c:pt>
                <c:pt idx="137">
                  <c:v>15/08/2021</c:v>
                </c:pt>
                <c:pt idx="138">
                  <c:v>22/08/2021</c:v>
                </c:pt>
                <c:pt idx="139">
                  <c:v>29/08/2021</c:v>
                </c:pt>
                <c:pt idx="140">
                  <c:v>05/09/2021</c:v>
                </c:pt>
                <c:pt idx="141">
                  <c:v>12/09/2021</c:v>
                </c:pt>
                <c:pt idx="142">
                  <c:v>19/09/2021</c:v>
                </c:pt>
                <c:pt idx="143">
                  <c:v>26/09/2021</c:v>
                </c:pt>
                <c:pt idx="144">
                  <c:v>03/10/2021</c:v>
                </c:pt>
                <c:pt idx="145">
                  <c:v>10/10/2021</c:v>
                </c:pt>
                <c:pt idx="146">
                  <c:v>17/10/2021</c:v>
                </c:pt>
                <c:pt idx="147">
                  <c:v>24/10/2021</c:v>
                </c:pt>
                <c:pt idx="148">
                  <c:v>31/10/2021</c:v>
                </c:pt>
                <c:pt idx="149">
                  <c:v>07/11/2021</c:v>
                </c:pt>
                <c:pt idx="150">
                  <c:v>14/11/2021</c:v>
                </c:pt>
                <c:pt idx="151">
                  <c:v>21/11/2021</c:v>
                </c:pt>
                <c:pt idx="152">
                  <c:v>28/11/2021</c:v>
                </c:pt>
                <c:pt idx="153">
                  <c:v>05/12/2021</c:v>
                </c:pt>
                <c:pt idx="154">
                  <c:v>12/12/2021</c:v>
                </c:pt>
              </c:strCache>
            </c:strRef>
          </c:cat>
          <c:val>
            <c:numRef>
              <c:f>'Mortality Data - Incident Date'!$C$5:$C$159</c:f>
              <c:numCache>
                <c:formatCode>General</c:formatCode>
                <c:ptCount val="155"/>
                <c:pt idx="0">
                  <c:v>30</c:v>
                </c:pt>
                <c:pt idx="1">
                  <c:v>14</c:v>
                </c:pt>
                <c:pt idx="2">
                  <c:v>21</c:v>
                </c:pt>
                <c:pt idx="3">
                  <c:v>32</c:v>
                </c:pt>
                <c:pt idx="4">
                  <c:v>27</c:v>
                </c:pt>
                <c:pt idx="5">
                  <c:v>30</c:v>
                </c:pt>
                <c:pt idx="6">
                  <c:v>27</c:v>
                </c:pt>
                <c:pt idx="7">
                  <c:v>19</c:v>
                </c:pt>
                <c:pt idx="8">
                  <c:v>23</c:v>
                </c:pt>
                <c:pt idx="9">
                  <c:v>24</c:v>
                </c:pt>
                <c:pt idx="10">
                  <c:v>19</c:v>
                </c:pt>
                <c:pt idx="11">
                  <c:v>25</c:v>
                </c:pt>
                <c:pt idx="12">
                  <c:v>29</c:v>
                </c:pt>
                <c:pt idx="13">
                  <c:v>25</c:v>
                </c:pt>
                <c:pt idx="14">
                  <c:v>27</c:v>
                </c:pt>
                <c:pt idx="15">
                  <c:v>25</c:v>
                </c:pt>
                <c:pt idx="16">
                  <c:v>17</c:v>
                </c:pt>
                <c:pt idx="17">
                  <c:v>27</c:v>
                </c:pt>
                <c:pt idx="18">
                  <c:v>23</c:v>
                </c:pt>
                <c:pt idx="19">
                  <c:v>19</c:v>
                </c:pt>
                <c:pt idx="20">
                  <c:v>31</c:v>
                </c:pt>
                <c:pt idx="21">
                  <c:v>28</c:v>
                </c:pt>
                <c:pt idx="22">
                  <c:v>27</c:v>
                </c:pt>
                <c:pt idx="23">
                  <c:v>24</c:v>
                </c:pt>
                <c:pt idx="24">
                  <c:v>14</c:v>
                </c:pt>
                <c:pt idx="25">
                  <c:v>28</c:v>
                </c:pt>
                <c:pt idx="26">
                  <c:v>26</c:v>
                </c:pt>
                <c:pt idx="27">
                  <c:v>19</c:v>
                </c:pt>
                <c:pt idx="28">
                  <c:v>23</c:v>
                </c:pt>
                <c:pt idx="29">
                  <c:v>26</c:v>
                </c:pt>
                <c:pt idx="30">
                  <c:v>22</c:v>
                </c:pt>
                <c:pt idx="31">
                  <c:v>19</c:v>
                </c:pt>
                <c:pt idx="32">
                  <c:v>12</c:v>
                </c:pt>
                <c:pt idx="33">
                  <c:v>27</c:v>
                </c:pt>
                <c:pt idx="34">
                  <c:v>26</c:v>
                </c:pt>
                <c:pt idx="35">
                  <c:v>35</c:v>
                </c:pt>
                <c:pt idx="36">
                  <c:v>26</c:v>
                </c:pt>
                <c:pt idx="37">
                  <c:v>27</c:v>
                </c:pt>
                <c:pt idx="38">
                  <c:v>13</c:v>
                </c:pt>
                <c:pt idx="39">
                  <c:v>14</c:v>
                </c:pt>
                <c:pt idx="40">
                  <c:v>32</c:v>
                </c:pt>
                <c:pt idx="41">
                  <c:v>23</c:v>
                </c:pt>
                <c:pt idx="42">
                  <c:v>29</c:v>
                </c:pt>
                <c:pt idx="43">
                  <c:v>25</c:v>
                </c:pt>
                <c:pt idx="44">
                  <c:v>18</c:v>
                </c:pt>
                <c:pt idx="45">
                  <c:v>27</c:v>
                </c:pt>
                <c:pt idx="46">
                  <c:v>25</c:v>
                </c:pt>
                <c:pt idx="47">
                  <c:v>28</c:v>
                </c:pt>
                <c:pt idx="48">
                  <c:v>27</c:v>
                </c:pt>
                <c:pt idx="49">
                  <c:v>61</c:v>
                </c:pt>
                <c:pt idx="50">
                  <c:v>53</c:v>
                </c:pt>
                <c:pt idx="51">
                  <c:v>38</c:v>
                </c:pt>
                <c:pt idx="52">
                  <c:v>43</c:v>
                </c:pt>
                <c:pt idx="53">
                  <c:v>42</c:v>
                </c:pt>
                <c:pt idx="54">
                  <c:v>41</c:v>
                </c:pt>
                <c:pt idx="55">
                  <c:v>44</c:v>
                </c:pt>
                <c:pt idx="56">
                  <c:v>56</c:v>
                </c:pt>
                <c:pt idx="57">
                  <c:v>53</c:v>
                </c:pt>
                <c:pt idx="58">
                  <c:v>45</c:v>
                </c:pt>
                <c:pt idx="59">
                  <c:v>41</c:v>
                </c:pt>
                <c:pt idx="60">
                  <c:v>49</c:v>
                </c:pt>
                <c:pt idx="61">
                  <c:v>49</c:v>
                </c:pt>
                <c:pt idx="62">
                  <c:v>43</c:v>
                </c:pt>
                <c:pt idx="63">
                  <c:v>43</c:v>
                </c:pt>
                <c:pt idx="64">
                  <c:v>62</c:v>
                </c:pt>
                <c:pt idx="65">
                  <c:v>103</c:v>
                </c:pt>
                <c:pt idx="66">
                  <c:v>121</c:v>
                </c:pt>
                <c:pt idx="67">
                  <c:v>105</c:v>
                </c:pt>
                <c:pt idx="68">
                  <c:v>91</c:v>
                </c:pt>
                <c:pt idx="69">
                  <c:v>89</c:v>
                </c:pt>
                <c:pt idx="70">
                  <c:v>73</c:v>
                </c:pt>
                <c:pt idx="71">
                  <c:v>49</c:v>
                </c:pt>
                <c:pt idx="72">
                  <c:v>57</c:v>
                </c:pt>
                <c:pt idx="73">
                  <c:v>49</c:v>
                </c:pt>
                <c:pt idx="74">
                  <c:v>52</c:v>
                </c:pt>
                <c:pt idx="75">
                  <c:v>48</c:v>
                </c:pt>
                <c:pt idx="76">
                  <c:v>67</c:v>
                </c:pt>
                <c:pt idx="77">
                  <c:v>51</c:v>
                </c:pt>
                <c:pt idx="78">
                  <c:v>52</c:v>
                </c:pt>
                <c:pt idx="79">
                  <c:v>57</c:v>
                </c:pt>
                <c:pt idx="80">
                  <c:v>58</c:v>
                </c:pt>
                <c:pt idx="81">
                  <c:v>43</c:v>
                </c:pt>
                <c:pt idx="82">
                  <c:v>56</c:v>
                </c:pt>
                <c:pt idx="83">
                  <c:v>60</c:v>
                </c:pt>
                <c:pt idx="84">
                  <c:v>53</c:v>
                </c:pt>
                <c:pt idx="85">
                  <c:v>43</c:v>
                </c:pt>
                <c:pt idx="86">
                  <c:v>47</c:v>
                </c:pt>
                <c:pt idx="87">
                  <c:v>48</c:v>
                </c:pt>
                <c:pt idx="88">
                  <c:v>40</c:v>
                </c:pt>
                <c:pt idx="89">
                  <c:v>45</c:v>
                </c:pt>
                <c:pt idx="90">
                  <c:v>48</c:v>
                </c:pt>
                <c:pt idx="91">
                  <c:v>50</c:v>
                </c:pt>
                <c:pt idx="92">
                  <c:v>49</c:v>
                </c:pt>
                <c:pt idx="93">
                  <c:v>52</c:v>
                </c:pt>
                <c:pt idx="94">
                  <c:v>33</c:v>
                </c:pt>
                <c:pt idx="95">
                  <c:v>66</c:v>
                </c:pt>
                <c:pt idx="96">
                  <c:v>49</c:v>
                </c:pt>
                <c:pt idx="97">
                  <c:v>61</c:v>
                </c:pt>
                <c:pt idx="98">
                  <c:v>58</c:v>
                </c:pt>
                <c:pt idx="99">
                  <c:v>60</c:v>
                </c:pt>
                <c:pt idx="100">
                  <c:v>59</c:v>
                </c:pt>
                <c:pt idx="101">
                  <c:v>56</c:v>
                </c:pt>
                <c:pt idx="102">
                  <c:v>51</c:v>
                </c:pt>
                <c:pt idx="103">
                  <c:v>65</c:v>
                </c:pt>
                <c:pt idx="104">
                  <c:v>66</c:v>
                </c:pt>
                <c:pt idx="105">
                  <c:v>59</c:v>
                </c:pt>
                <c:pt idx="106">
                  <c:v>125</c:v>
                </c:pt>
                <c:pt idx="107">
                  <c:v>119</c:v>
                </c:pt>
                <c:pt idx="108">
                  <c:v>97</c:v>
                </c:pt>
                <c:pt idx="109">
                  <c:v>63</c:v>
                </c:pt>
                <c:pt idx="110">
                  <c:v>66</c:v>
                </c:pt>
                <c:pt idx="111">
                  <c:v>68</c:v>
                </c:pt>
                <c:pt idx="112">
                  <c:v>58</c:v>
                </c:pt>
                <c:pt idx="113">
                  <c:v>60</c:v>
                </c:pt>
                <c:pt idx="114">
                  <c:v>49</c:v>
                </c:pt>
                <c:pt idx="115">
                  <c:v>47</c:v>
                </c:pt>
                <c:pt idx="116">
                  <c:v>46</c:v>
                </c:pt>
                <c:pt idx="117">
                  <c:v>45</c:v>
                </c:pt>
                <c:pt idx="118">
                  <c:v>55</c:v>
                </c:pt>
                <c:pt idx="119">
                  <c:v>55</c:v>
                </c:pt>
                <c:pt idx="120">
                  <c:v>62</c:v>
                </c:pt>
                <c:pt idx="121">
                  <c:v>47</c:v>
                </c:pt>
                <c:pt idx="122">
                  <c:v>46</c:v>
                </c:pt>
                <c:pt idx="123">
                  <c:v>59</c:v>
                </c:pt>
                <c:pt idx="124">
                  <c:v>38</c:v>
                </c:pt>
                <c:pt idx="125">
                  <c:v>41</c:v>
                </c:pt>
                <c:pt idx="126">
                  <c:v>55</c:v>
                </c:pt>
                <c:pt idx="127">
                  <c:v>47</c:v>
                </c:pt>
                <c:pt idx="128">
                  <c:v>55</c:v>
                </c:pt>
                <c:pt idx="129">
                  <c:v>49</c:v>
                </c:pt>
                <c:pt idx="130">
                  <c:v>54</c:v>
                </c:pt>
                <c:pt idx="131">
                  <c:v>46</c:v>
                </c:pt>
                <c:pt idx="132">
                  <c:v>60</c:v>
                </c:pt>
                <c:pt idx="133">
                  <c:v>60</c:v>
                </c:pt>
                <c:pt idx="134">
                  <c:v>37</c:v>
                </c:pt>
                <c:pt idx="135">
                  <c:v>45</c:v>
                </c:pt>
                <c:pt idx="136">
                  <c:v>51</c:v>
                </c:pt>
                <c:pt idx="137">
                  <c:v>52</c:v>
                </c:pt>
                <c:pt idx="138">
                  <c:v>56</c:v>
                </c:pt>
                <c:pt idx="139">
                  <c:v>61</c:v>
                </c:pt>
                <c:pt idx="140">
                  <c:v>64</c:v>
                </c:pt>
                <c:pt idx="141">
                  <c:v>67</c:v>
                </c:pt>
                <c:pt idx="142">
                  <c:v>54</c:v>
                </c:pt>
                <c:pt idx="143">
                  <c:v>59</c:v>
                </c:pt>
                <c:pt idx="144">
                  <c:v>62</c:v>
                </c:pt>
                <c:pt idx="145">
                  <c:v>64</c:v>
                </c:pt>
                <c:pt idx="146">
                  <c:v>40</c:v>
                </c:pt>
                <c:pt idx="147">
                  <c:v>63</c:v>
                </c:pt>
                <c:pt idx="148">
                  <c:v>51</c:v>
                </c:pt>
                <c:pt idx="149">
                  <c:v>76</c:v>
                </c:pt>
                <c:pt idx="150">
                  <c:v>64</c:v>
                </c:pt>
                <c:pt idx="151">
                  <c:v>60</c:v>
                </c:pt>
                <c:pt idx="152">
                  <c:v>77</c:v>
                </c:pt>
                <c:pt idx="153">
                  <c:v>46</c:v>
                </c:pt>
                <c:pt idx="154">
                  <c:v>73</c:v>
                </c:pt>
              </c:numCache>
            </c:numRef>
          </c:val>
          <c:smooth val="0"/>
          <c:extLst>
            <c:ext xmlns:c16="http://schemas.microsoft.com/office/drawing/2014/chart" uri="{C3380CC4-5D6E-409C-BE32-E72D297353CC}">
              <c16:uniqueId val="{00000002-8E4F-4BE5-B8E4-DA207D17E2A0}"/>
            </c:ext>
          </c:extLst>
        </c:ser>
        <c:dLbls>
          <c:showLegendKey val="0"/>
          <c:showVal val="0"/>
          <c:showCatName val="0"/>
          <c:showSerName val="0"/>
          <c:showPercent val="0"/>
          <c:showBubbleSize val="0"/>
        </c:dLbls>
        <c:marker val="1"/>
        <c:smooth val="0"/>
        <c:axId val="37926784"/>
        <c:axId val="38149504"/>
      </c:lineChart>
      <c:catAx>
        <c:axId val="37926784"/>
        <c:scaling>
          <c:orientation val="minMax"/>
        </c:scaling>
        <c:delete val="0"/>
        <c:axPos val="b"/>
        <c:numFmt formatCode="General" sourceLinked="0"/>
        <c:majorTickMark val="out"/>
        <c:minorTickMark val="none"/>
        <c:tickLblPos val="nextTo"/>
        <c:crossAx val="38149504"/>
        <c:crosses val="autoZero"/>
        <c:auto val="1"/>
        <c:lblAlgn val="ctr"/>
        <c:lblOffset val="100"/>
        <c:noMultiLvlLbl val="0"/>
      </c:catAx>
      <c:valAx>
        <c:axId val="38149504"/>
        <c:scaling>
          <c:orientation val="minMax"/>
        </c:scaling>
        <c:delete val="0"/>
        <c:axPos val="l"/>
        <c:majorGridlines/>
        <c:numFmt formatCode="General" sourceLinked="1"/>
        <c:majorTickMark val="out"/>
        <c:minorTickMark val="none"/>
        <c:tickLblPos val="nextTo"/>
        <c:crossAx val="3792678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latin typeface="+mn-lt"/>
                <a:cs typeface="Arial" panose="020B0604020202020204" pitchFamily="34" charset="0"/>
              </a:defRPr>
            </a:pPr>
            <a:r>
              <a:rPr lang="en-GB" sz="1200">
                <a:latin typeface="+mn-lt"/>
              </a:rPr>
              <a:t>Mortality data: NoDs reported by reported date</a:t>
            </a:r>
            <a:r>
              <a:rPr lang="en-GB" sz="1200" baseline="0">
                <a:latin typeface="+mn-lt"/>
              </a:rPr>
              <a:t> by week</a:t>
            </a:r>
            <a:endParaRPr lang="en-GB" sz="1200">
              <a:latin typeface="+mn-lt"/>
            </a:endParaRPr>
          </a:p>
        </c:rich>
      </c:tx>
      <c:layout>
        <c:manualLayout>
          <c:xMode val="edge"/>
          <c:yMode val="edge"/>
          <c:x val="0.23114874685676312"/>
          <c:y val="1.1981402097982071E-2"/>
        </c:manualLayout>
      </c:layout>
      <c:overlay val="0"/>
    </c:title>
    <c:autoTitleDeleted val="0"/>
    <c:plotArea>
      <c:layout>
        <c:manualLayout>
          <c:layoutTarget val="inner"/>
          <c:xMode val="edge"/>
          <c:yMode val="edge"/>
          <c:x val="6.85794376693767E-2"/>
          <c:y val="0.1386023148148148"/>
          <c:w val="0.91219393631436319"/>
          <c:h val="0.60415416666666666"/>
        </c:manualLayout>
      </c:layout>
      <c:lineChart>
        <c:grouping val="standard"/>
        <c:varyColors val="0"/>
        <c:ser>
          <c:idx val="3"/>
          <c:order val="0"/>
          <c:tx>
            <c:strRef>
              <c:f>'Mortality Data - Reported Date'!$C$4</c:f>
              <c:strCache>
                <c:ptCount val="1"/>
                <c:pt idx="0">
                  <c:v>Value</c:v>
                </c:pt>
              </c:strCache>
            </c:strRef>
          </c:tx>
          <c:spPr>
            <a:ln w="28575" cap="rnd" cmpd="sng" algn="ctr">
              <a:solidFill>
                <a:srgbClr val="0070C0"/>
              </a:solidFill>
              <a:prstDash val="solid"/>
              <a:round/>
              <a:headEnd type="none" w="med" len="med"/>
              <a:tailEnd type="none" w="med" len="med"/>
            </a:ln>
          </c:spPr>
          <c:marker>
            <c:symbol val="circle"/>
            <c:size val="3"/>
            <c:spPr>
              <a:solidFill>
                <a:srgbClr val="0070C0"/>
              </a:solidFill>
              <a:ln w="28575" cap="rnd" cmpd="sng" algn="ctr">
                <a:solidFill>
                  <a:srgbClr val="0070C0"/>
                </a:solidFill>
                <a:prstDash val="solid"/>
                <a:round/>
                <a:headEnd type="none" w="med" len="med"/>
                <a:tailEnd type="none" w="med" len="med"/>
              </a:ln>
            </c:spPr>
          </c:marker>
          <c:cat>
            <c:strRef>
              <c:f>'Mortality Data - Reported Date'!$B$5:$B$159</c:f>
              <c:strCache>
                <c:ptCount val="155"/>
                <c:pt idx="0">
                  <c:v>30/12/2018</c:v>
                </c:pt>
                <c:pt idx="1">
                  <c:v>06/01/2019</c:v>
                </c:pt>
                <c:pt idx="2">
                  <c:v>13/01/2019</c:v>
                </c:pt>
                <c:pt idx="3">
                  <c:v>20/01/2019</c:v>
                </c:pt>
                <c:pt idx="4">
                  <c:v>27/01/2019</c:v>
                </c:pt>
                <c:pt idx="5">
                  <c:v>03/02/2019</c:v>
                </c:pt>
                <c:pt idx="6">
                  <c:v>10/02/2019</c:v>
                </c:pt>
                <c:pt idx="7">
                  <c:v>17/02/2019</c:v>
                </c:pt>
                <c:pt idx="8">
                  <c:v>24/02/2019</c:v>
                </c:pt>
                <c:pt idx="9">
                  <c:v>03/03/2019</c:v>
                </c:pt>
                <c:pt idx="10">
                  <c:v>10/03/2019</c:v>
                </c:pt>
                <c:pt idx="11">
                  <c:v>17/03/2019</c:v>
                </c:pt>
                <c:pt idx="12">
                  <c:v>24/03/2019</c:v>
                </c:pt>
                <c:pt idx="13">
                  <c:v>31/03/2019</c:v>
                </c:pt>
                <c:pt idx="14">
                  <c:v>07/04/2019</c:v>
                </c:pt>
                <c:pt idx="15">
                  <c:v>14/04/2019</c:v>
                </c:pt>
                <c:pt idx="16">
                  <c:v>21/04/2019</c:v>
                </c:pt>
                <c:pt idx="17">
                  <c:v>28/04/2019</c:v>
                </c:pt>
                <c:pt idx="18">
                  <c:v>05/05/2019</c:v>
                </c:pt>
                <c:pt idx="19">
                  <c:v>12/05/2019</c:v>
                </c:pt>
                <c:pt idx="20">
                  <c:v>19/05/2019</c:v>
                </c:pt>
                <c:pt idx="21">
                  <c:v>26/05/2019</c:v>
                </c:pt>
                <c:pt idx="22">
                  <c:v>02/06/2019</c:v>
                </c:pt>
                <c:pt idx="23">
                  <c:v>09/06/2019</c:v>
                </c:pt>
                <c:pt idx="24">
                  <c:v>16/06/2019</c:v>
                </c:pt>
                <c:pt idx="25">
                  <c:v>23/06/2019</c:v>
                </c:pt>
                <c:pt idx="26">
                  <c:v>30/06/2019</c:v>
                </c:pt>
                <c:pt idx="27">
                  <c:v>07/07/2019</c:v>
                </c:pt>
                <c:pt idx="28">
                  <c:v>14/07/2019</c:v>
                </c:pt>
                <c:pt idx="29">
                  <c:v>21/07/2019</c:v>
                </c:pt>
                <c:pt idx="30">
                  <c:v>28/07/2019</c:v>
                </c:pt>
                <c:pt idx="31">
                  <c:v>04/08/2019</c:v>
                </c:pt>
                <c:pt idx="32">
                  <c:v>11/08/2019</c:v>
                </c:pt>
                <c:pt idx="33">
                  <c:v>18/08/2019</c:v>
                </c:pt>
                <c:pt idx="34">
                  <c:v>25/08/2019</c:v>
                </c:pt>
                <c:pt idx="35">
                  <c:v>01/09/2019</c:v>
                </c:pt>
                <c:pt idx="36">
                  <c:v>08/09/2019</c:v>
                </c:pt>
                <c:pt idx="37">
                  <c:v>15/09/2019</c:v>
                </c:pt>
                <c:pt idx="38">
                  <c:v>22/09/2019</c:v>
                </c:pt>
                <c:pt idx="39">
                  <c:v>29/09/2019</c:v>
                </c:pt>
                <c:pt idx="40">
                  <c:v>06/10/2019</c:v>
                </c:pt>
                <c:pt idx="41">
                  <c:v>13/10/2019</c:v>
                </c:pt>
                <c:pt idx="42">
                  <c:v>20/10/2019</c:v>
                </c:pt>
                <c:pt idx="43">
                  <c:v>27/10/2019</c:v>
                </c:pt>
                <c:pt idx="44">
                  <c:v>03/11/2019</c:v>
                </c:pt>
                <c:pt idx="45">
                  <c:v>10/11/2019</c:v>
                </c:pt>
                <c:pt idx="46">
                  <c:v>17/11/2019</c:v>
                </c:pt>
                <c:pt idx="47">
                  <c:v>24/11/2019</c:v>
                </c:pt>
                <c:pt idx="48">
                  <c:v>01/12/2019</c:v>
                </c:pt>
                <c:pt idx="49">
                  <c:v>08/12/2019</c:v>
                </c:pt>
                <c:pt idx="50">
                  <c:v>15/12/2019</c:v>
                </c:pt>
                <c:pt idx="51">
                  <c:v>22/12/2019</c:v>
                </c:pt>
                <c:pt idx="52">
                  <c:v>29/12/2019</c:v>
                </c:pt>
                <c:pt idx="53">
                  <c:v>05/01/2020</c:v>
                </c:pt>
                <c:pt idx="54">
                  <c:v>12/01/2020</c:v>
                </c:pt>
                <c:pt idx="55">
                  <c:v>19/01/2020</c:v>
                </c:pt>
                <c:pt idx="56">
                  <c:v>26/01/2020</c:v>
                </c:pt>
                <c:pt idx="57">
                  <c:v>02/02/2020</c:v>
                </c:pt>
                <c:pt idx="58">
                  <c:v>09/02/2020</c:v>
                </c:pt>
                <c:pt idx="59">
                  <c:v>16/02/2020</c:v>
                </c:pt>
                <c:pt idx="60">
                  <c:v>23/02/2020</c:v>
                </c:pt>
                <c:pt idx="61">
                  <c:v>01/03/2020</c:v>
                </c:pt>
                <c:pt idx="62">
                  <c:v>08/03/2020</c:v>
                </c:pt>
                <c:pt idx="63">
                  <c:v>15/03/2020</c:v>
                </c:pt>
                <c:pt idx="64">
                  <c:v>22/03/2020</c:v>
                </c:pt>
                <c:pt idx="65">
                  <c:v>29/03/2020</c:v>
                </c:pt>
                <c:pt idx="66">
                  <c:v>05/04/2020</c:v>
                </c:pt>
                <c:pt idx="67">
                  <c:v>12/04/2020</c:v>
                </c:pt>
                <c:pt idx="68">
                  <c:v>19/04/2020</c:v>
                </c:pt>
                <c:pt idx="69">
                  <c:v>26/04/2020</c:v>
                </c:pt>
                <c:pt idx="70">
                  <c:v>03/05/2020</c:v>
                </c:pt>
                <c:pt idx="71">
                  <c:v>10/05/2020</c:v>
                </c:pt>
                <c:pt idx="72">
                  <c:v>17/05/2020</c:v>
                </c:pt>
                <c:pt idx="73">
                  <c:v>24/05/2020</c:v>
                </c:pt>
                <c:pt idx="74">
                  <c:v>31/05/2020</c:v>
                </c:pt>
                <c:pt idx="75">
                  <c:v>07/06/2020</c:v>
                </c:pt>
                <c:pt idx="76">
                  <c:v>14/06/2020</c:v>
                </c:pt>
                <c:pt idx="77">
                  <c:v>21/06/2020</c:v>
                </c:pt>
                <c:pt idx="78">
                  <c:v>28/06/2020</c:v>
                </c:pt>
                <c:pt idx="79">
                  <c:v>05/07/2020</c:v>
                </c:pt>
                <c:pt idx="80">
                  <c:v>12/07/2020</c:v>
                </c:pt>
                <c:pt idx="81">
                  <c:v>19/07/2020</c:v>
                </c:pt>
                <c:pt idx="82">
                  <c:v>26/07/2020</c:v>
                </c:pt>
                <c:pt idx="83">
                  <c:v>02/08/2020</c:v>
                </c:pt>
                <c:pt idx="84">
                  <c:v>09/08/2020</c:v>
                </c:pt>
                <c:pt idx="85">
                  <c:v>16/08/2020</c:v>
                </c:pt>
                <c:pt idx="86">
                  <c:v>23/08/2020</c:v>
                </c:pt>
                <c:pt idx="87">
                  <c:v>30/08/2020</c:v>
                </c:pt>
                <c:pt idx="88">
                  <c:v>06/09/2020</c:v>
                </c:pt>
                <c:pt idx="89">
                  <c:v>13/09/2020</c:v>
                </c:pt>
                <c:pt idx="90">
                  <c:v>20/09/2020</c:v>
                </c:pt>
                <c:pt idx="91">
                  <c:v>27/09/2020</c:v>
                </c:pt>
                <c:pt idx="92">
                  <c:v>04/10/2020</c:v>
                </c:pt>
                <c:pt idx="93">
                  <c:v>11/10/2020</c:v>
                </c:pt>
                <c:pt idx="94">
                  <c:v>18/10/2020</c:v>
                </c:pt>
                <c:pt idx="95">
                  <c:v>25/10/2020</c:v>
                </c:pt>
                <c:pt idx="96">
                  <c:v>01/11/2020</c:v>
                </c:pt>
                <c:pt idx="97">
                  <c:v>08/11/2020</c:v>
                </c:pt>
                <c:pt idx="98">
                  <c:v>15/11/2020</c:v>
                </c:pt>
                <c:pt idx="99">
                  <c:v>22/11/2020</c:v>
                </c:pt>
                <c:pt idx="100">
                  <c:v>29/11/2020</c:v>
                </c:pt>
                <c:pt idx="101">
                  <c:v>06/12/2020</c:v>
                </c:pt>
                <c:pt idx="102">
                  <c:v>13/12/2020</c:v>
                </c:pt>
                <c:pt idx="103">
                  <c:v>20/12/2020</c:v>
                </c:pt>
                <c:pt idx="104">
                  <c:v>27/12/2020</c:v>
                </c:pt>
                <c:pt idx="105">
                  <c:v>03/01/2021</c:v>
                </c:pt>
                <c:pt idx="106">
                  <c:v>10/01/2021</c:v>
                </c:pt>
                <c:pt idx="107">
                  <c:v>17/01/2021</c:v>
                </c:pt>
                <c:pt idx="108">
                  <c:v>24/01/2021</c:v>
                </c:pt>
                <c:pt idx="109">
                  <c:v>31/01/2021</c:v>
                </c:pt>
                <c:pt idx="110">
                  <c:v>07/02/2021</c:v>
                </c:pt>
                <c:pt idx="111">
                  <c:v>14/02/2021</c:v>
                </c:pt>
                <c:pt idx="112">
                  <c:v>21/02/2021</c:v>
                </c:pt>
                <c:pt idx="113">
                  <c:v>28/02/2021</c:v>
                </c:pt>
                <c:pt idx="114">
                  <c:v>07/03/2021</c:v>
                </c:pt>
                <c:pt idx="115">
                  <c:v>14/03/2021</c:v>
                </c:pt>
                <c:pt idx="116">
                  <c:v>21/03/2021</c:v>
                </c:pt>
                <c:pt idx="117">
                  <c:v>28/03/2021</c:v>
                </c:pt>
                <c:pt idx="118">
                  <c:v>04/04/2021</c:v>
                </c:pt>
                <c:pt idx="119">
                  <c:v>11/04/2021</c:v>
                </c:pt>
                <c:pt idx="120">
                  <c:v>18/04/2021</c:v>
                </c:pt>
                <c:pt idx="121">
                  <c:v>25/04/2021</c:v>
                </c:pt>
                <c:pt idx="122">
                  <c:v>02/05/2021</c:v>
                </c:pt>
                <c:pt idx="123">
                  <c:v>09/05/2021</c:v>
                </c:pt>
                <c:pt idx="124">
                  <c:v>16/05/2021</c:v>
                </c:pt>
                <c:pt idx="125">
                  <c:v>23/05/2021</c:v>
                </c:pt>
                <c:pt idx="126">
                  <c:v>30/05/2021</c:v>
                </c:pt>
                <c:pt idx="127">
                  <c:v>06/06/2021</c:v>
                </c:pt>
                <c:pt idx="128">
                  <c:v>13/06/2021</c:v>
                </c:pt>
                <c:pt idx="129">
                  <c:v>20/06/2021</c:v>
                </c:pt>
                <c:pt idx="130">
                  <c:v>27/06/2021</c:v>
                </c:pt>
                <c:pt idx="131">
                  <c:v>04/07/2021</c:v>
                </c:pt>
                <c:pt idx="132">
                  <c:v>11/07/2021</c:v>
                </c:pt>
                <c:pt idx="133">
                  <c:v>18/07/2021</c:v>
                </c:pt>
                <c:pt idx="134">
                  <c:v>25/07/2021</c:v>
                </c:pt>
                <c:pt idx="135">
                  <c:v>01/08/2021</c:v>
                </c:pt>
                <c:pt idx="136">
                  <c:v>08/08/2021</c:v>
                </c:pt>
                <c:pt idx="137">
                  <c:v>15/08/2021</c:v>
                </c:pt>
                <c:pt idx="138">
                  <c:v>22/08/2021</c:v>
                </c:pt>
                <c:pt idx="139">
                  <c:v>29/08/2021</c:v>
                </c:pt>
                <c:pt idx="140">
                  <c:v>05/09/2021</c:v>
                </c:pt>
                <c:pt idx="141">
                  <c:v>12/09/2021</c:v>
                </c:pt>
                <c:pt idx="142">
                  <c:v>19/09/2021</c:v>
                </c:pt>
                <c:pt idx="143">
                  <c:v>26/09/2021</c:v>
                </c:pt>
                <c:pt idx="144">
                  <c:v>03/10/2021</c:v>
                </c:pt>
                <c:pt idx="145">
                  <c:v>10/10/2021</c:v>
                </c:pt>
                <c:pt idx="146">
                  <c:v>17/10/2021</c:v>
                </c:pt>
                <c:pt idx="147">
                  <c:v>24/10/2021</c:v>
                </c:pt>
                <c:pt idx="148">
                  <c:v>31/10/2021</c:v>
                </c:pt>
                <c:pt idx="149">
                  <c:v>07/11/2021</c:v>
                </c:pt>
                <c:pt idx="150">
                  <c:v>14/11/2021</c:v>
                </c:pt>
                <c:pt idx="151">
                  <c:v>21/11/2021</c:v>
                </c:pt>
                <c:pt idx="152">
                  <c:v>28/11/2021</c:v>
                </c:pt>
                <c:pt idx="153">
                  <c:v>05/12/2021</c:v>
                </c:pt>
                <c:pt idx="154">
                  <c:v>12/12/2021</c:v>
                </c:pt>
              </c:strCache>
            </c:strRef>
          </c:cat>
          <c:val>
            <c:numRef>
              <c:f>'Mortality Data - Reported Date'!$C$5:$C$159</c:f>
              <c:numCache>
                <c:formatCode>General</c:formatCode>
                <c:ptCount val="155"/>
                <c:pt idx="0">
                  <c:v>37</c:v>
                </c:pt>
                <c:pt idx="1">
                  <c:v>26</c:v>
                </c:pt>
                <c:pt idx="2">
                  <c:v>18</c:v>
                </c:pt>
                <c:pt idx="3">
                  <c:v>26</c:v>
                </c:pt>
                <c:pt idx="4">
                  <c:v>43</c:v>
                </c:pt>
                <c:pt idx="5">
                  <c:v>30</c:v>
                </c:pt>
                <c:pt idx="6">
                  <c:v>23</c:v>
                </c:pt>
                <c:pt idx="7">
                  <c:v>26</c:v>
                </c:pt>
                <c:pt idx="8">
                  <c:v>17</c:v>
                </c:pt>
                <c:pt idx="9">
                  <c:v>29</c:v>
                </c:pt>
                <c:pt idx="10">
                  <c:v>19</c:v>
                </c:pt>
                <c:pt idx="11">
                  <c:v>18</c:v>
                </c:pt>
                <c:pt idx="12">
                  <c:v>40</c:v>
                </c:pt>
                <c:pt idx="13">
                  <c:v>26</c:v>
                </c:pt>
                <c:pt idx="14">
                  <c:v>25</c:v>
                </c:pt>
                <c:pt idx="15">
                  <c:v>20</c:v>
                </c:pt>
                <c:pt idx="16">
                  <c:v>22</c:v>
                </c:pt>
                <c:pt idx="17">
                  <c:v>26</c:v>
                </c:pt>
                <c:pt idx="18">
                  <c:v>29</c:v>
                </c:pt>
                <c:pt idx="19">
                  <c:v>16</c:v>
                </c:pt>
                <c:pt idx="20">
                  <c:v>26</c:v>
                </c:pt>
                <c:pt idx="21">
                  <c:v>30</c:v>
                </c:pt>
                <c:pt idx="22">
                  <c:v>33</c:v>
                </c:pt>
                <c:pt idx="23">
                  <c:v>20</c:v>
                </c:pt>
                <c:pt idx="24">
                  <c:v>17</c:v>
                </c:pt>
                <c:pt idx="25">
                  <c:v>27</c:v>
                </c:pt>
                <c:pt idx="26">
                  <c:v>17</c:v>
                </c:pt>
                <c:pt idx="27">
                  <c:v>23</c:v>
                </c:pt>
                <c:pt idx="28">
                  <c:v>25</c:v>
                </c:pt>
                <c:pt idx="29">
                  <c:v>29</c:v>
                </c:pt>
                <c:pt idx="30">
                  <c:v>15</c:v>
                </c:pt>
                <c:pt idx="31">
                  <c:v>36</c:v>
                </c:pt>
                <c:pt idx="32">
                  <c:v>15</c:v>
                </c:pt>
                <c:pt idx="33">
                  <c:v>20</c:v>
                </c:pt>
                <c:pt idx="34">
                  <c:v>27</c:v>
                </c:pt>
                <c:pt idx="35">
                  <c:v>26</c:v>
                </c:pt>
                <c:pt idx="36">
                  <c:v>26</c:v>
                </c:pt>
                <c:pt idx="37">
                  <c:v>30</c:v>
                </c:pt>
                <c:pt idx="38">
                  <c:v>23</c:v>
                </c:pt>
                <c:pt idx="39">
                  <c:v>13</c:v>
                </c:pt>
                <c:pt idx="40">
                  <c:v>27</c:v>
                </c:pt>
                <c:pt idx="41">
                  <c:v>20</c:v>
                </c:pt>
                <c:pt idx="42">
                  <c:v>28</c:v>
                </c:pt>
                <c:pt idx="43">
                  <c:v>26</c:v>
                </c:pt>
                <c:pt idx="44">
                  <c:v>22</c:v>
                </c:pt>
                <c:pt idx="45">
                  <c:v>32</c:v>
                </c:pt>
                <c:pt idx="46">
                  <c:v>18</c:v>
                </c:pt>
                <c:pt idx="47">
                  <c:v>25</c:v>
                </c:pt>
                <c:pt idx="48">
                  <c:v>28</c:v>
                </c:pt>
                <c:pt idx="49">
                  <c:v>50</c:v>
                </c:pt>
                <c:pt idx="50">
                  <c:v>57</c:v>
                </c:pt>
                <c:pt idx="51">
                  <c:v>35</c:v>
                </c:pt>
                <c:pt idx="52">
                  <c:v>42</c:v>
                </c:pt>
                <c:pt idx="53">
                  <c:v>40</c:v>
                </c:pt>
                <c:pt idx="54">
                  <c:v>50</c:v>
                </c:pt>
                <c:pt idx="55">
                  <c:v>45</c:v>
                </c:pt>
                <c:pt idx="56">
                  <c:v>57</c:v>
                </c:pt>
                <c:pt idx="57">
                  <c:v>54</c:v>
                </c:pt>
                <c:pt idx="58">
                  <c:v>47</c:v>
                </c:pt>
                <c:pt idx="59">
                  <c:v>48</c:v>
                </c:pt>
                <c:pt idx="60">
                  <c:v>49</c:v>
                </c:pt>
                <c:pt idx="61">
                  <c:v>55</c:v>
                </c:pt>
                <c:pt idx="62">
                  <c:v>40</c:v>
                </c:pt>
                <c:pt idx="63">
                  <c:v>43</c:v>
                </c:pt>
                <c:pt idx="64">
                  <c:v>45</c:v>
                </c:pt>
                <c:pt idx="65">
                  <c:v>77</c:v>
                </c:pt>
                <c:pt idx="66">
                  <c:v>111</c:v>
                </c:pt>
                <c:pt idx="67">
                  <c:v>120</c:v>
                </c:pt>
                <c:pt idx="68">
                  <c:v>110</c:v>
                </c:pt>
                <c:pt idx="69">
                  <c:v>89</c:v>
                </c:pt>
                <c:pt idx="70">
                  <c:v>84</c:v>
                </c:pt>
                <c:pt idx="71">
                  <c:v>65</c:v>
                </c:pt>
                <c:pt idx="72">
                  <c:v>57</c:v>
                </c:pt>
                <c:pt idx="73">
                  <c:v>42</c:v>
                </c:pt>
                <c:pt idx="74">
                  <c:v>53</c:v>
                </c:pt>
                <c:pt idx="75">
                  <c:v>53</c:v>
                </c:pt>
                <c:pt idx="76">
                  <c:v>63</c:v>
                </c:pt>
                <c:pt idx="77">
                  <c:v>54</c:v>
                </c:pt>
                <c:pt idx="78">
                  <c:v>50</c:v>
                </c:pt>
                <c:pt idx="79">
                  <c:v>64</c:v>
                </c:pt>
                <c:pt idx="80">
                  <c:v>54</c:v>
                </c:pt>
                <c:pt idx="81">
                  <c:v>45</c:v>
                </c:pt>
                <c:pt idx="82">
                  <c:v>46</c:v>
                </c:pt>
                <c:pt idx="83">
                  <c:v>58</c:v>
                </c:pt>
                <c:pt idx="84">
                  <c:v>58</c:v>
                </c:pt>
                <c:pt idx="85">
                  <c:v>44</c:v>
                </c:pt>
                <c:pt idx="86">
                  <c:v>50</c:v>
                </c:pt>
                <c:pt idx="87">
                  <c:v>40</c:v>
                </c:pt>
                <c:pt idx="88">
                  <c:v>47</c:v>
                </c:pt>
                <c:pt idx="89">
                  <c:v>34</c:v>
                </c:pt>
                <c:pt idx="90">
                  <c:v>54</c:v>
                </c:pt>
                <c:pt idx="91">
                  <c:v>53</c:v>
                </c:pt>
                <c:pt idx="92">
                  <c:v>47</c:v>
                </c:pt>
                <c:pt idx="93">
                  <c:v>48</c:v>
                </c:pt>
                <c:pt idx="94">
                  <c:v>40</c:v>
                </c:pt>
                <c:pt idx="95">
                  <c:v>60</c:v>
                </c:pt>
                <c:pt idx="96">
                  <c:v>50</c:v>
                </c:pt>
                <c:pt idx="97">
                  <c:v>63</c:v>
                </c:pt>
                <c:pt idx="98">
                  <c:v>58</c:v>
                </c:pt>
                <c:pt idx="99">
                  <c:v>57</c:v>
                </c:pt>
                <c:pt idx="100">
                  <c:v>57</c:v>
                </c:pt>
                <c:pt idx="101">
                  <c:v>56</c:v>
                </c:pt>
                <c:pt idx="102">
                  <c:v>49</c:v>
                </c:pt>
                <c:pt idx="103">
                  <c:v>60</c:v>
                </c:pt>
                <c:pt idx="104">
                  <c:v>69</c:v>
                </c:pt>
                <c:pt idx="105">
                  <c:v>59</c:v>
                </c:pt>
                <c:pt idx="106">
                  <c:v>103</c:v>
                </c:pt>
                <c:pt idx="107">
                  <c:v>121</c:v>
                </c:pt>
                <c:pt idx="108">
                  <c:v>98</c:v>
                </c:pt>
                <c:pt idx="109">
                  <c:v>63</c:v>
                </c:pt>
                <c:pt idx="110">
                  <c:v>66</c:v>
                </c:pt>
                <c:pt idx="111">
                  <c:v>69</c:v>
                </c:pt>
                <c:pt idx="112">
                  <c:v>69</c:v>
                </c:pt>
                <c:pt idx="113">
                  <c:v>57</c:v>
                </c:pt>
                <c:pt idx="114">
                  <c:v>53</c:v>
                </c:pt>
                <c:pt idx="115">
                  <c:v>35</c:v>
                </c:pt>
                <c:pt idx="116">
                  <c:v>50</c:v>
                </c:pt>
                <c:pt idx="117">
                  <c:v>44</c:v>
                </c:pt>
                <c:pt idx="118">
                  <c:v>48</c:v>
                </c:pt>
                <c:pt idx="119">
                  <c:v>56</c:v>
                </c:pt>
                <c:pt idx="120">
                  <c:v>67</c:v>
                </c:pt>
                <c:pt idx="121">
                  <c:v>59</c:v>
                </c:pt>
                <c:pt idx="122">
                  <c:v>51</c:v>
                </c:pt>
                <c:pt idx="123">
                  <c:v>54</c:v>
                </c:pt>
                <c:pt idx="124">
                  <c:v>36</c:v>
                </c:pt>
                <c:pt idx="125">
                  <c:v>50</c:v>
                </c:pt>
                <c:pt idx="126">
                  <c:v>52</c:v>
                </c:pt>
                <c:pt idx="127">
                  <c:v>52</c:v>
                </c:pt>
                <c:pt idx="128">
                  <c:v>53</c:v>
                </c:pt>
                <c:pt idx="129">
                  <c:v>50</c:v>
                </c:pt>
                <c:pt idx="130">
                  <c:v>53</c:v>
                </c:pt>
                <c:pt idx="131">
                  <c:v>52</c:v>
                </c:pt>
                <c:pt idx="132">
                  <c:v>56</c:v>
                </c:pt>
                <c:pt idx="133">
                  <c:v>64</c:v>
                </c:pt>
                <c:pt idx="134">
                  <c:v>41</c:v>
                </c:pt>
                <c:pt idx="135">
                  <c:v>45</c:v>
                </c:pt>
                <c:pt idx="136">
                  <c:v>44</c:v>
                </c:pt>
                <c:pt idx="137">
                  <c:v>48</c:v>
                </c:pt>
                <c:pt idx="138">
                  <c:v>63</c:v>
                </c:pt>
                <c:pt idx="139">
                  <c:v>49</c:v>
                </c:pt>
                <c:pt idx="140">
                  <c:v>58</c:v>
                </c:pt>
                <c:pt idx="141">
                  <c:v>69</c:v>
                </c:pt>
                <c:pt idx="142">
                  <c:v>60</c:v>
                </c:pt>
                <c:pt idx="143">
                  <c:v>62</c:v>
                </c:pt>
                <c:pt idx="144">
                  <c:v>57</c:v>
                </c:pt>
                <c:pt idx="145">
                  <c:v>64</c:v>
                </c:pt>
                <c:pt idx="146">
                  <c:v>45</c:v>
                </c:pt>
                <c:pt idx="147">
                  <c:v>59</c:v>
                </c:pt>
                <c:pt idx="148">
                  <c:v>48</c:v>
                </c:pt>
                <c:pt idx="149">
                  <c:v>72</c:v>
                </c:pt>
                <c:pt idx="150">
                  <c:v>62</c:v>
                </c:pt>
                <c:pt idx="151">
                  <c:v>68</c:v>
                </c:pt>
                <c:pt idx="152">
                  <c:v>75</c:v>
                </c:pt>
                <c:pt idx="153">
                  <c:v>55</c:v>
                </c:pt>
                <c:pt idx="154">
                  <c:v>86</c:v>
                </c:pt>
              </c:numCache>
            </c:numRef>
          </c:val>
          <c:smooth val="0"/>
          <c:extLst>
            <c:ext xmlns:c16="http://schemas.microsoft.com/office/drawing/2014/chart" uri="{C3380CC4-5D6E-409C-BE32-E72D297353CC}">
              <c16:uniqueId val="{00000000-A513-416B-A7CC-7AA7F0010EBE}"/>
            </c:ext>
          </c:extLst>
        </c:ser>
        <c:ser>
          <c:idx val="5"/>
          <c:order val="1"/>
          <c:tx>
            <c:strRef>
              <c:f>'Mortality Data - Reported Date'!$F$4</c:f>
              <c:strCache>
                <c:ptCount val="1"/>
                <c:pt idx="0">
                  <c:v>Mean</c:v>
                </c:pt>
              </c:strCache>
            </c:strRef>
          </c:tx>
          <c:spPr>
            <a:ln w="19050" cap="rnd" cmpd="sng" algn="ctr">
              <a:solidFill>
                <a:srgbClr val="FF0000"/>
              </a:solidFill>
              <a:prstDash val="solid"/>
              <a:round/>
              <a:headEnd type="none" w="med" len="med"/>
              <a:tailEnd type="none" w="med" len="med"/>
            </a:ln>
          </c:spPr>
          <c:marker>
            <c:symbol val="none"/>
          </c:marker>
          <c:cat>
            <c:strRef>
              <c:f>'Mortality Data - Reported Date'!$B$5:$B$159</c:f>
              <c:strCache>
                <c:ptCount val="155"/>
                <c:pt idx="0">
                  <c:v>30/12/2018</c:v>
                </c:pt>
                <c:pt idx="1">
                  <c:v>06/01/2019</c:v>
                </c:pt>
                <c:pt idx="2">
                  <c:v>13/01/2019</c:v>
                </c:pt>
                <c:pt idx="3">
                  <c:v>20/01/2019</c:v>
                </c:pt>
                <c:pt idx="4">
                  <c:v>27/01/2019</c:v>
                </c:pt>
                <c:pt idx="5">
                  <c:v>03/02/2019</c:v>
                </c:pt>
                <c:pt idx="6">
                  <c:v>10/02/2019</c:v>
                </c:pt>
                <c:pt idx="7">
                  <c:v>17/02/2019</c:v>
                </c:pt>
                <c:pt idx="8">
                  <c:v>24/02/2019</c:v>
                </c:pt>
                <c:pt idx="9">
                  <c:v>03/03/2019</c:v>
                </c:pt>
                <c:pt idx="10">
                  <c:v>10/03/2019</c:v>
                </c:pt>
                <c:pt idx="11">
                  <c:v>17/03/2019</c:v>
                </c:pt>
                <c:pt idx="12">
                  <c:v>24/03/2019</c:v>
                </c:pt>
                <c:pt idx="13">
                  <c:v>31/03/2019</c:v>
                </c:pt>
                <c:pt idx="14">
                  <c:v>07/04/2019</c:v>
                </c:pt>
                <c:pt idx="15">
                  <c:v>14/04/2019</c:v>
                </c:pt>
                <c:pt idx="16">
                  <c:v>21/04/2019</c:v>
                </c:pt>
                <c:pt idx="17">
                  <c:v>28/04/2019</c:v>
                </c:pt>
                <c:pt idx="18">
                  <c:v>05/05/2019</c:v>
                </c:pt>
                <c:pt idx="19">
                  <c:v>12/05/2019</c:v>
                </c:pt>
                <c:pt idx="20">
                  <c:v>19/05/2019</c:v>
                </c:pt>
                <c:pt idx="21">
                  <c:v>26/05/2019</c:v>
                </c:pt>
                <c:pt idx="22">
                  <c:v>02/06/2019</c:v>
                </c:pt>
                <c:pt idx="23">
                  <c:v>09/06/2019</c:v>
                </c:pt>
                <c:pt idx="24">
                  <c:v>16/06/2019</c:v>
                </c:pt>
                <c:pt idx="25">
                  <c:v>23/06/2019</c:v>
                </c:pt>
                <c:pt idx="26">
                  <c:v>30/06/2019</c:v>
                </c:pt>
                <c:pt idx="27">
                  <c:v>07/07/2019</c:v>
                </c:pt>
                <c:pt idx="28">
                  <c:v>14/07/2019</c:v>
                </c:pt>
                <c:pt idx="29">
                  <c:v>21/07/2019</c:v>
                </c:pt>
                <c:pt idx="30">
                  <c:v>28/07/2019</c:v>
                </c:pt>
                <c:pt idx="31">
                  <c:v>04/08/2019</c:v>
                </c:pt>
                <c:pt idx="32">
                  <c:v>11/08/2019</c:v>
                </c:pt>
                <c:pt idx="33">
                  <c:v>18/08/2019</c:v>
                </c:pt>
                <c:pt idx="34">
                  <c:v>25/08/2019</c:v>
                </c:pt>
                <c:pt idx="35">
                  <c:v>01/09/2019</c:v>
                </c:pt>
                <c:pt idx="36">
                  <c:v>08/09/2019</c:v>
                </c:pt>
                <c:pt idx="37">
                  <c:v>15/09/2019</c:v>
                </c:pt>
                <c:pt idx="38">
                  <c:v>22/09/2019</c:v>
                </c:pt>
                <c:pt idx="39">
                  <c:v>29/09/2019</c:v>
                </c:pt>
                <c:pt idx="40">
                  <c:v>06/10/2019</c:v>
                </c:pt>
                <c:pt idx="41">
                  <c:v>13/10/2019</c:v>
                </c:pt>
                <c:pt idx="42">
                  <c:v>20/10/2019</c:v>
                </c:pt>
                <c:pt idx="43">
                  <c:v>27/10/2019</c:v>
                </c:pt>
                <c:pt idx="44">
                  <c:v>03/11/2019</c:v>
                </c:pt>
                <c:pt idx="45">
                  <c:v>10/11/2019</c:v>
                </c:pt>
                <c:pt idx="46">
                  <c:v>17/11/2019</c:v>
                </c:pt>
                <c:pt idx="47">
                  <c:v>24/11/2019</c:v>
                </c:pt>
                <c:pt idx="48">
                  <c:v>01/12/2019</c:v>
                </c:pt>
                <c:pt idx="49">
                  <c:v>08/12/2019</c:v>
                </c:pt>
                <c:pt idx="50">
                  <c:v>15/12/2019</c:v>
                </c:pt>
                <c:pt idx="51">
                  <c:v>22/12/2019</c:v>
                </c:pt>
                <c:pt idx="52">
                  <c:v>29/12/2019</c:v>
                </c:pt>
                <c:pt idx="53">
                  <c:v>05/01/2020</c:v>
                </c:pt>
                <c:pt idx="54">
                  <c:v>12/01/2020</c:v>
                </c:pt>
                <c:pt idx="55">
                  <c:v>19/01/2020</c:v>
                </c:pt>
                <c:pt idx="56">
                  <c:v>26/01/2020</c:v>
                </c:pt>
                <c:pt idx="57">
                  <c:v>02/02/2020</c:v>
                </c:pt>
                <c:pt idx="58">
                  <c:v>09/02/2020</c:v>
                </c:pt>
                <c:pt idx="59">
                  <c:v>16/02/2020</c:v>
                </c:pt>
                <c:pt idx="60">
                  <c:v>23/02/2020</c:v>
                </c:pt>
                <c:pt idx="61">
                  <c:v>01/03/2020</c:v>
                </c:pt>
                <c:pt idx="62">
                  <c:v>08/03/2020</c:v>
                </c:pt>
                <c:pt idx="63">
                  <c:v>15/03/2020</c:v>
                </c:pt>
                <c:pt idx="64">
                  <c:v>22/03/2020</c:v>
                </c:pt>
                <c:pt idx="65">
                  <c:v>29/03/2020</c:v>
                </c:pt>
                <c:pt idx="66">
                  <c:v>05/04/2020</c:v>
                </c:pt>
                <c:pt idx="67">
                  <c:v>12/04/2020</c:v>
                </c:pt>
                <c:pt idx="68">
                  <c:v>19/04/2020</c:v>
                </c:pt>
                <c:pt idx="69">
                  <c:v>26/04/2020</c:v>
                </c:pt>
                <c:pt idx="70">
                  <c:v>03/05/2020</c:v>
                </c:pt>
                <c:pt idx="71">
                  <c:v>10/05/2020</c:v>
                </c:pt>
                <c:pt idx="72">
                  <c:v>17/05/2020</c:v>
                </c:pt>
                <c:pt idx="73">
                  <c:v>24/05/2020</c:v>
                </c:pt>
                <c:pt idx="74">
                  <c:v>31/05/2020</c:v>
                </c:pt>
                <c:pt idx="75">
                  <c:v>07/06/2020</c:v>
                </c:pt>
                <c:pt idx="76">
                  <c:v>14/06/2020</c:v>
                </c:pt>
                <c:pt idx="77">
                  <c:v>21/06/2020</c:v>
                </c:pt>
                <c:pt idx="78">
                  <c:v>28/06/2020</c:v>
                </c:pt>
                <c:pt idx="79">
                  <c:v>05/07/2020</c:v>
                </c:pt>
                <c:pt idx="80">
                  <c:v>12/07/2020</c:v>
                </c:pt>
                <c:pt idx="81">
                  <c:v>19/07/2020</c:v>
                </c:pt>
                <c:pt idx="82">
                  <c:v>26/07/2020</c:v>
                </c:pt>
                <c:pt idx="83">
                  <c:v>02/08/2020</c:v>
                </c:pt>
                <c:pt idx="84">
                  <c:v>09/08/2020</c:v>
                </c:pt>
                <c:pt idx="85">
                  <c:v>16/08/2020</c:v>
                </c:pt>
                <c:pt idx="86">
                  <c:v>23/08/2020</c:v>
                </c:pt>
                <c:pt idx="87">
                  <c:v>30/08/2020</c:v>
                </c:pt>
                <c:pt idx="88">
                  <c:v>06/09/2020</c:v>
                </c:pt>
                <c:pt idx="89">
                  <c:v>13/09/2020</c:v>
                </c:pt>
                <c:pt idx="90">
                  <c:v>20/09/2020</c:v>
                </c:pt>
                <c:pt idx="91">
                  <c:v>27/09/2020</c:v>
                </c:pt>
                <c:pt idx="92">
                  <c:v>04/10/2020</c:v>
                </c:pt>
                <c:pt idx="93">
                  <c:v>11/10/2020</c:v>
                </c:pt>
                <c:pt idx="94">
                  <c:v>18/10/2020</c:v>
                </c:pt>
                <c:pt idx="95">
                  <c:v>25/10/2020</c:v>
                </c:pt>
                <c:pt idx="96">
                  <c:v>01/11/2020</c:v>
                </c:pt>
                <c:pt idx="97">
                  <c:v>08/11/2020</c:v>
                </c:pt>
                <c:pt idx="98">
                  <c:v>15/11/2020</c:v>
                </c:pt>
                <c:pt idx="99">
                  <c:v>22/11/2020</c:v>
                </c:pt>
                <c:pt idx="100">
                  <c:v>29/11/2020</c:v>
                </c:pt>
                <c:pt idx="101">
                  <c:v>06/12/2020</c:v>
                </c:pt>
                <c:pt idx="102">
                  <c:v>13/12/2020</c:v>
                </c:pt>
                <c:pt idx="103">
                  <c:v>20/12/2020</c:v>
                </c:pt>
                <c:pt idx="104">
                  <c:v>27/12/2020</c:v>
                </c:pt>
                <c:pt idx="105">
                  <c:v>03/01/2021</c:v>
                </c:pt>
                <c:pt idx="106">
                  <c:v>10/01/2021</c:v>
                </c:pt>
                <c:pt idx="107">
                  <c:v>17/01/2021</c:v>
                </c:pt>
                <c:pt idx="108">
                  <c:v>24/01/2021</c:v>
                </c:pt>
                <c:pt idx="109">
                  <c:v>31/01/2021</c:v>
                </c:pt>
                <c:pt idx="110">
                  <c:v>07/02/2021</c:v>
                </c:pt>
                <c:pt idx="111">
                  <c:v>14/02/2021</c:v>
                </c:pt>
                <c:pt idx="112">
                  <c:v>21/02/2021</c:v>
                </c:pt>
                <c:pt idx="113">
                  <c:v>28/02/2021</c:v>
                </c:pt>
                <c:pt idx="114">
                  <c:v>07/03/2021</c:v>
                </c:pt>
                <c:pt idx="115">
                  <c:v>14/03/2021</c:v>
                </c:pt>
                <c:pt idx="116">
                  <c:v>21/03/2021</c:v>
                </c:pt>
                <c:pt idx="117">
                  <c:v>28/03/2021</c:v>
                </c:pt>
                <c:pt idx="118">
                  <c:v>04/04/2021</c:v>
                </c:pt>
                <c:pt idx="119">
                  <c:v>11/04/2021</c:v>
                </c:pt>
                <c:pt idx="120">
                  <c:v>18/04/2021</c:v>
                </c:pt>
                <c:pt idx="121">
                  <c:v>25/04/2021</c:v>
                </c:pt>
                <c:pt idx="122">
                  <c:v>02/05/2021</c:v>
                </c:pt>
                <c:pt idx="123">
                  <c:v>09/05/2021</c:v>
                </c:pt>
                <c:pt idx="124">
                  <c:v>16/05/2021</c:v>
                </c:pt>
                <c:pt idx="125">
                  <c:v>23/05/2021</c:v>
                </c:pt>
                <c:pt idx="126">
                  <c:v>30/05/2021</c:v>
                </c:pt>
                <c:pt idx="127">
                  <c:v>06/06/2021</c:v>
                </c:pt>
                <c:pt idx="128">
                  <c:v>13/06/2021</c:v>
                </c:pt>
                <c:pt idx="129">
                  <c:v>20/06/2021</c:v>
                </c:pt>
                <c:pt idx="130">
                  <c:v>27/06/2021</c:v>
                </c:pt>
                <c:pt idx="131">
                  <c:v>04/07/2021</c:v>
                </c:pt>
                <c:pt idx="132">
                  <c:v>11/07/2021</c:v>
                </c:pt>
                <c:pt idx="133">
                  <c:v>18/07/2021</c:v>
                </c:pt>
                <c:pt idx="134">
                  <c:v>25/07/2021</c:v>
                </c:pt>
                <c:pt idx="135">
                  <c:v>01/08/2021</c:v>
                </c:pt>
                <c:pt idx="136">
                  <c:v>08/08/2021</c:v>
                </c:pt>
                <c:pt idx="137">
                  <c:v>15/08/2021</c:v>
                </c:pt>
                <c:pt idx="138">
                  <c:v>22/08/2021</c:v>
                </c:pt>
                <c:pt idx="139">
                  <c:v>29/08/2021</c:v>
                </c:pt>
                <c:pt idx="140">
                  <c:v>05/09/2021</c:v>
                </c:pt>
                <c:pt idx="141">
                  <c:v>12/09/2021</c:v>
                </c:pt>
                <c:pt idx="142">
                  <c:v>19/09/2021</c:v>
                </c:pt>
                <c:pt idx="143">
                  <c:v>26/09/2021</c:v>
                </c:pt>
                <c:pt idx="144">
                  <c:v>03/10/2021</c:v>
                </c:pt>
                <c:pt idx="145">
                  <c:v>10/10/2021</c:v>
                </c:pt>
                <c:pt idx="146">
                  <c:v>17/10/2021</c:v>
                </c:pt>
                <c:pt idx="147">
                  <c:v>24/10/2021</c:v>
                </c:pt>
                <c:pt idx="148">
                  <c:v>31/10/2021</c:v>
                </c:pt>
                <c:pt idx="149">
                  <c:v>07/11/2021</c:v>
                </c:pt>
                <c:pt idx="150">
                  <c:v>14/11/2021</c:v>
                </c:pt>
                <c:pt idx="151">
                  <c:v>21/11/2021</c:v>
                </c:pt>
                <c:pt idx="152">
                  <c:v>28/11/2021</c:v>
                </c:pt>
                <c:pt idx="153">
                  <c:v>05/12/2021</c:v>
                </c:pt>
                <c:pt idx="154">
                  <c:v>12/12/2021</c:v>
                </c:pt>
              </c:strCache>
            </c:strRef>
          </c:cat>
          <c:val>
            <c:numRef>
              <c:f>'Mortality Data - Reported Date'!$F$5:$F$159</c:f>
              <c:numCache>
                <c:formatCode>0.00</c:formatCode>
                <c:ptCount val="155"/>
                <c:pt idx="0">
                  <c:v>26.041666666666668</c:v>
                </c:pt>
                <c:pt idx="1">
                  <c:v>26.041666666666668</c:v>
                </c:pt>
                <c:pt idx="2">
                  <c:v>26.041666666666668</c:v>
                </c:pt>
                <c:pt idx="3">
                  <c:v>26.041666666666668</c:v>
                </c:pt>
                <c:pt idx="4">
                  <c:v>26.041666666666668</c:v>
                </c:pt>
                <c:pt idx="5">
                  <c:v>26.041666666666668</c:v>
                </c:pt>
                <c:pt idx="6">
                  <c:v>26.041666666666668</c:v>
                </c:pt>
                <c:pt idx="7">
                  <c:v>26.041666666666668</c:v>
                </c:pt>
                <c:pt idx="8">
                  <c:v>26.041666666666668</c:v>
                </c:pt>
                <c:pt idx="9">
                  <c:v>26.041666666666668</c:v>
                </c:pt>
                <c:pt idx="10">
                  <c:v>26.041666666666668</c:v>
                </c:pt>
                <c:pt idx="11">
                  <c:v>26.041666666666668</c:v>
                </c:pt>
                <c:pt idx="12">
                  <c:v>26.041666666666668</c:v>
                </c:pt>
                <c:pt idx="13">
                  <c:v>26.041666666666668</c:v>
                </c:pt>
                <c:pt idx="14">
                  <c:v>26.041666666666668</c:v>
                </c:pt>
                <c:pt idx="15">
                  <c:v>26.041666666666668</c:v>
                </c:pt>
                <c:pt idx="16">
                  <c:v>26.041666666666668</c:v>
                </c:pt>
                <c:pt idx="17">
                  <c:v>26.041666666666668</c:v>
                </c:pt>
                <c:pt idx="18">
                  <c:v>26.041666666666668</c:v>
                </c:pt>
                <c:pt idx="19">
                  <c:v>26.041666666666668</c:v>
                </c:pt>
                <c:pt idx="20">
                  <c:v>26.041666666666668</c:v>
                </c:pt>
                <c:pt idx="21">
                  <c:v>26.041666666666668</c:v>
                </c:pt>
                <c:pt idx="22">
                  <c:v>26.041666666666668</c:v>
                </c:pt>
                <c:pt idx="23">
                  <c:v>26.041666666666668</c:v>
                </c:pt>
                <c:pt idx="24">
                  <c:v>26.041666666666668</c:v>
                </c:pt>
                <c:pt idx="25">
                  <c:v>26.041666666666668</c:v>
                </c:pt>
                <c:pt idx="26">
                  <c:v>26.041666666666668</c:v>
                </c:pt>
                <c:pt idx="27">
                  <c:v>26.041666666666668</c:v>
                </c:pt>
                <c:pt idx="28">
                  <c:v>26.041666666666668</c:v>
                </c:pt>
                <c:pt idx="29">
                  <c:v>26.041666666666668</c:v>
                </c:pt>
                <c:pt idx="30">
                  <c:v>26.041666666666668</c:v>
                </c:pt>
                <c:pt idx="31">
                  <c:v>26.041666666666668</c:v>
                </c:pt>
                <c:pt idx="32">
                  <c:v>26.041666666666668</c:v>
                </c:pt>
                <c:pt idx="33">
                  <c:v>26.041666666666668</c:v>
                </c:pt>
                <c:pt idx="34">
                  <c:v>26.041666666666668</c:v>
                </c:pt>
                <c:pt idx="35">
                  <c:v>26.041666666666668</c:v>
                </c:pt>
                <c:pt idx="36">
                  <c:v>26.041666666666668</c:v>
                </c:pt>
                <c:pt idx="37">
                  <c:v>26.041666666666668</c:v>
                </c:pt>
                <c:pt idx="38">
                  <c:v>26.041666666666668</c:v>
                </c:pt>
                <c:pt idx="39">
                  <c:v>26.041666666666668</c:v>
                </c:pt>
                <c:pt idx="40">
                  <c:v>26.041666666666668</c:v>
                </c:pt>
                <c:pt idx="41">
                  <c:v>26.041666666666668</c:v>
                </c:pt>
                <c:pt idx="42">
                  <c:v>26.041666666666668</c:v>
                </c:pt>
                <c:pt idx="43">
                  <c:v>26.041666666666668</c:v>
                </c:pt>
                <c:pt idx="44">
                  <c:v>26.041666666666668</c:v>
                </c:pt>
                <c:pt idx="45">
                  <c:v>26.041666666666668</c:v>
                </c:pt>
                <c:pt idx="46">
                  <c:v>26.041666666666668</c:v>
                </c:pt>
                <c:pt idx="47">
                  <c:v>26.041666666666668</c:v>
                </c:pt>
                <c:pt idx="48">
                  <c:v>26.041666666666668</c:v>
                </c:pt>
                <c:pt idx="49">
                  <c:v>26.041666666666668</c:v>
                </c:pt>
                <c:pt idx="50">
                  <c:v>26.041666666666668</c:v>
                </c:pt>
                <c:pt idx="51">
                  <c:v>26.041666666666668</c:v>
                </c:pt>
                <c:pt idx="52">
                  <c:v>26.041666666666668</c:v>
                </c:pt>
                <c:pt idx="53">
                  <c:v>26.041666666666668</c:v>
                </c:pt>
                <c:pt idx="54">
                  <c:v>26.041666666666668</c:v>
                </c:pt>
                <c:pt idx="55">
                  <c:v>26.041666666666668</c:v>
                </c:pt>
                <c:pt idx="56">
                  <c:v>26.041666666666668</c:v>
                </c:pt>
                <c:pt idx="57">
                  <c:v>26.041666666666668</c:v>
                </c:pt>
                <c:pt idx="58">
                  <c:v>26.041666666666668</c:v>
                </c:pt>
                <c:pt idx="59">
                  <c:v>26.041666666666668</c:v>
                </c:pt>
                <c:pt idx="60">
                  <c:v>26.041666666666668</c:v>
                </c:pt>
                <c:pt idx="61">
                  <c:v>64</c:v>
                </c:pt>
                <c:pt idx="62">
                  <c:v>64</c:v>
                </c:pt>
                <c:pt idx="63">
                  <c:v>64</c:v>
                </c:pt>
                <c:pt idx="64">
                  <c:v>64</c:v>
                </c:pt>
                <c:pt idx="65">
                  <c:v>64</c:v>
                </c:pt>
                <c:pt idx="66">
                  <c:v>64</c:v>
                </c:pt>
                <c:pt idx="67">
                  <c:v>64</c:v>
                </c:pt>
                <c:pt idx="68">
                  <c:v>64</c:v>
                </c:pt>
                <c:pt idx="69">
                  <c:v>64</c:v>
                </c:pt>
                <c:pt idx="70">
                  <c:v>64</c:v>
                </c:pt>
                <c:pt idx="71">
                  <c:v>64</c:v>
                </c:pt>
                <c:pt idx="72">
                  <c:v>64</c:v>
                </c:pt>
                <c:pt idx="73">
                  <c:v>64</c:v>
                </c:pt>
                <c:pt idx="74">
                  <c:v>64</c:v>
                </c:pt>
                <c:pt idx="75">
                  <c:v>64</c:v>
                </c:pt>
                <c:pt idx="76">
                  <c:v>64</c:v>
                </c:pt>
                <c:pt idx="77">
                  <c:v>64</c:v>
                </c:pt>
                <c:pt idx="78">
                  <c:v>64</c:v>
                </c:pt>
                <c:pt idx="79">
                  <c:v>64</c:v>
                </c:pt>
                <c:pt idx="80">
                  <c:v>64</c:v>
                </c:pt>
                <c:pt idx="81">
                  <c:v>64</c:v>
                </c:pt>
                <c:pt idx="82">
                  <c:v>64</c:v>
                </c:pt>
                <c:pt idx="83">
                  <c:v>64</c:v>
                </c:pt>
                <c:pt idx="84">
                  <c:v>64</c:v>
                </c:pt>
                <c:pt idx="85">
                  <c:v>64</c:v>
                </c:pt>
                <c:pt idx="86">
                  <c:v>64</c:v>
                </c:pt>
                <c:pt idx="87">
                  <c:v>64</c:v>
                </c:pt>
                <c:pt idx="88">
                  <c:v>64</c:v>
                </c:pt>
                <c:pt idx="89">
                  <c:v>64</c:v>
                </c:pt>
                <c:pt idx="90">
                  <c:v>64</c:v>
                </c:pt>
                <c:pt idx="91">
                  <c:v>64</c:v>
                </c:pt>
                <c:pt idx="92">
                  <c:v>64</c:v>
                </c:pt>
                <c:pt idx="93">
                  <c:v>64</c:v>
                </c:pt>
                <c:pt idx="94">
                  <c:v>64</c:v>
                </c:pt>
                <c:pt idx="95">
                  <c:v>64</c:v>
                </c:pt>
                <c:pt idx="96">
                  <c:v>64</c:v>
                </c:pt>
                <c:pt idx="97">
                  <c:v>64</c:v>
                </c:pt>
                <c:pt idx="98">
                  <c:v>64</c:v>
                </c:pt>
                <c:pt idx="99">
                  <c:v>64</c:v>
                </c:pt>
                <c:pt idx="100">
                  <c:v>64</c:v>
                </c:pt>
                <c:pt idx="101">
                  <c:v>64</c:v>
                </c:pt>
                <c:pt idx="102">
                  <c:v>64</c:v>
                </c:pt>
                <c:pt idx="103">
                  <c:v>64</c:v>
                </c:pt>
                <c:pt idx="104">
                  <c:v>64</c:v>
                </c:pt>
                <c:pt idx="105">
                  <c:v>64</c:v>
                </c:pt>
                <c:pt idx="106">
                  <c:v>64</c:v>
                </c:pt>
                <c:pt idx="107">
                  <c:v>64</c:v>
                </c:pt>
                <c:pt idx="108">
                  <c:v>64</c:v>
                </c:pt>
                <c:pt idx="109">
                  <c:v>64</c:v>
                </c:pt>
                <c:pt idx="110">
                  <c:v>64</c:v>
                </c:pt>
                <c:pt idx="111">
                  <c:v>64</c:v>
                </c:pt>
                <c:pt idx="112">
                  <c:v>64</c:v>
                </c:pt>
                <c:pt idx="113">
                  <c:v>64</c:v>
                </c:pt>
                <c:pt idx="114">
                  <c:v>64</c:v>
                </c:pt>
                <c:pt idx="115">
                  <c:v>64</c:v>
                </c:pt>
                <c:pt idx="116">
                  <c:v>64</c:v>
                </c:pt>
                <c:pt idx="117">
                  <c:v>64</c:v>
                </c:pt>
                <c:pt idx="118">
                  <c:v>64</c:v>
                </c:pt>
                <c:pt idx="119">
                  <c:v>64</c:v>
                </c:pt>
                <c:pt idx="120">
                  <c:v>64</c:v>
                </c:pt>
                <c:pt idx="121">
                  <c:v>64</c:v>
                </c:pt>
                <c:pt idx="122">
                  <c:v>64</c:v>
                </c:pt>
                <c:pt idx="123">
                  <c:v>64</c:v>
                </c:pt>
                <c:pt idx="124">
                  <c:v>64</c:v>
                </c:pt>
                <c:pt idx="125">
                  <c:v>64</c:v>
                </c:pt>
                <c:pt idx="126">
                  <c:v>64</c:v>
                </c:pt>
                <c:pt idx="127">
                  <c:v>64</c:v>
                </c:pt>
                <c:pt idx="128">
                  <c:v>64</c:v>
                </c:pt>
                <c:pt idx="129">
                  <c:v>64</c:v>
                </c:pt>
                <c:pt idx="130">
                  <c:v>64</c:v>
                </c:pt>
                <c:pt idx="131">
                  <c:v>64</c:v>
                </c:pt>
                <c:pt idx="132">
                  <c:v>64</c:v>
                </c:pt>
                <c:pt idx="133">
                  <c:v>64</c:v>
                </c:pt>
                <c:pt idx="134">
                  <c:v>64</c:v>
                </c:pt>
                <c:pt idx="135">
                  <c:v>64</c:v>
                </c:pt>
                <c:pt idx="136">
                  <c:v>64</c:v>
                </c:pt>
                <c:pt idx="137">
                  <c:v>64</c:v>
                </c:pt>
                <c:pt idx="138">
                  <c:v>64</c:v>
                </c:pt>
                <c:pt idx="139">
                  <c:v>64</c:v>
                </c:pt>
                <c:pt idx="140">
                  <c:v>64</c:v>
                </c:pt>
                <c:pt idx="141">
                  <c:v>64</c:v>
                </c:pt>
                <c:pt idx="142">
                  <c:v>64</c:v>
                </c:pt>
                <c:pt idx="143">
                  <c:v>64</c:v>
                </c:pt>
                <c:pt idx="144">
                  <c:v>64</c:v>
                </c:pt>
                <c:pt idx="145">
                  <c:v>64</c:v>
                </c:pt>
                <c:pt idx="146">
                  <c:v>64</c:v>
                </c:pt>
                <c:pt idx="147">
                  <c:v>64</c:v>
                </c:pt>
                <c:pt idx="148">
                  <c:v>64</c:v>
                </c:pt>
                <c:pt idx="149">
                  <c:v>64</c:v>
                </c:pt>
                <c:pt idx="150">
                  <c:v>64</c:v>
                </c:pt>
                <c:pt idx="151">
                  <c:v>64</c:v>
                </c:pt>
                <c:pt idx="152">
                  <c:v>64</c:v>
                </c:pt>
                <c:pt idx="153">
                  <c:v>64</c:v>
                </c:pt>
                <c:pt idx="154">
                  <c:v>64</c:v>
                </c:pt>
              </c:numCache>
            </c:numRef>
          </c:val>
          <c:smooth val="0"/>
          <c:extLst>
            <c:ext xmlns:c16="http://schemas.microsoft.com/office/drawing/2014/chart" uri="{C3380CC4-5D6E-409C-BE32-E72D297353CC}">
              <c16:uniqueId val="{00000001-A513-416B-A7CC-7AA7F0010EBE}"/>
            </c:ext>
          </c:extLst>
        </c:ser>
        <c:ser>
          <c:idx val="6"/>
          <c:order val="2"/>
          <c:tx>
            <c:v>Upper and lower control limits</c:v>
          </c:tx>
          <c:spPr>
            <a:ln w="19050" cap="rnd" cmpd="sng" algn="ctr">
              <a:solidFill>
                <a:srgbClr val="00B050"/>
              </a:solidFill>
              <a:prstDash val="solid"/>
              <a:round/>
              <a:headEnd type="none" w="med" len="med"/>
              <a:tailEnd type="none" w="med" len="med"/>
            </a:ln>
          </c:spPr>
          <c:marker>
            <c:symbol val="none"/>
          </c:marker>
          <c:cat>
            <c:strRef>
              <c:f>'Mortality Data - Reported Date'!$B$5:$B$159</c:f>
              <c:strCache>
                <c:ptCount val="155"/>
                <c:pt idx="0">
                  <c:v>30/12/2018</c:v>
                </c:pt>
                <c:pt idx="1">
                  <c:v>06/01/2019</c:v>
                </c:pt>
                <c:pt idx="2">
                  <c:v>13/01/2019</c:v>
                </c:pt>
                <c:pt idx="3">
                  <c:v>20/01/2019</c:v>
                </c:pt>
                <c:pt idx="4">
                  <c:v>27/01/2019</c:v>
                </c:pt>
                <c:pt idx="5">
                  <c:v>03/02/2019</c:v>
                </c:pt>
                <c:pt idx="6">
                  <c:v>10/02/2019</c:v>
                </c:pt>
                <c:pt idx="7">
                  <c:v>17/02/2019</c:v>
                </c:pt>
                <c:pt idx="8">
                  <c:v>24/02/2019</c:v>
                </c:pt>
                <c:pt idx="9">
                  <c:v>03/03/2019</c:v>
                </c:pt>
                <c:pt idx="10">
                  <c:v>10/03/2019</c:v>
                </c:pt>
                <c:pt idx="11">
                  <c:v>17/03/2019</c:v>
                </c:pt>
                <c:pt idx="12">
                  <c:v>24/03/2019</c:v>
                </c:pt>
                <c:pt idx="13">
                  <c:v>31/03/2019</c:v>
                </c:pt>
                <c:pt idx="14">
                  <c:v>07/04/2019</c:v>
                </c:pt>
                <c:pt idx="15">
                  <c:v>14/04/2019</c:v>
                </c:pt>
                <c:pt idx="16">
                  <c:v>21/04/2019</c:v>
                </c:pt>
                <c:pt idx="17">
                  <c:v>28/04/2019</c:v>
                </c:pt>
                <c:pt idx="18">
                  <c:v>05/05/2019</c:v>
                </c:pt>
                <c:pt idx="19">
                  <c:v>12/05/2019</c:v>
                </c:pt>
                <c:pt idx="20">
                  <c:v>19/05/2019</c:v>
                </c:pt>
                <c:pt idx="21">
                  <c:v>26/05/2019</c:v>
                </c:pt>
                <c:pt idx="22">
                  <c:v>02/06/2019</c:v>
                </c:pt>
                <c:pt idx="23">
                  <c:v>09/06/2019</c:v>
                </c:pt>
                <c:pt idx="24">
                  <c:v>16/06/2019</c:v>
                </c:pt>
                <c:pt idx="25">
                  <c:v>23/06/2019</c:v>
                </c:pt>
                <c:pt idx="26">
                  <c:v>30/06/2019</c:v>
                </c:pt>
                <c:pt idx="27">
                  <c:v>07/07/2019</c:v>
                </c:pt>
                <c:pt idx="28">
                  <c:v>14/07/2019</c:v>
                </c:pt>
                <c:pt idx="29">
                  <c:v>21/07/2019</c:v>
                </c:pt>
                <c:pt idx="30">
                  <c:v>28/07/2019</c:v>
                </c:pt>
                <c:pt idx="31">
                  <c:v>04/08/2019</c:v>
                </c:pt>
                <c:pt idx="32">
                  <c:v>11/08/2019</c:v>
                </c:pt>
                <c:pt idx="33">
                  <c:v>18/08/2019</c:v>
                </c:pt>
                <c:pt idx="34">
                  <c:v>25/08/2019</c:v>
                </c:pt>
                <c:pt idx="35">
                  <c:v>01/09/2019</c:v>
                </c:pt>
                <c:pt idx="36">
                  <c:v>08/09/2019</c:v>
                </c:pt>
                <c:pt idx="37">
                  <c:v>15/09/2019</c:v>
                </c:pt>
                <c:pt idx="38">
                  <c:v>22/09/2019</c:v>
                </c:pt>
                <c:pt idx="39">
                  <c:v>29/09/2019</c:v>
                </c:pt>
                <c:pt idx="40">
                  <c:v>06/10/2019</c:v>
                </c:pt>
                <c:pt idx="41">
                  <c:v>13/10/2019</c:v>
                </c:pt>
                <c:pt idx="42">
                  <c:v>20/10/2019</c:v>
                </c:pt>
                <c:pt idx="43">
                  <c:v>27/10/2019</c:v>
                </c:pt>
                <c:pt idx="44">
                  <c:v>03/11/2019</c:v>
                </c:pt>
                <c:pt idx="45">
                  <c:v>10/11/2019</c:v>
                </c:pt>
                <c:pt idx="46">
                  <c:v>17/11/2019</c:v>
                </c:pt>
                <c:pt idx="47">
                  <c:v>24/11/2019</c:v>
                </c:pt>
                <c:pt idx="48">
                  <c:v>01/12/2019</c:v>
                </c:pt>
                <c:pt idx="49">
                  <c:v>08/12/2019</c:v>
                </c:pt>
                <c:pt idx="50">
                  <c:v>15/12/2019</c:v>
                </c:pt>
                <c:pt idx="51">
                  <c:v>22/12/2019</c:v>
                </c:pt>
                <c:pt idx="52">
                  <c:v>29/12/2019</c:v>
                </c:pt>
                <c:pt idx="53">
                  <c:v>05/01/2020</c:v>
                </c:pt>
                <c:pt idx="54">
                  <c:v>12/01/2020</c:v>
                </c:pt>
                <c:pt idx="55">
                  <c:v>19/01/2020</c:v>
                </c:pt>
                <c:pt idx="56">
                  <c:v>26/01/2020</c:v>
                </c:pt>
                <c:pt idx="57">
                  <c:v>02/02/2020</c:v>
                </c:pt>
                <c:pt idx="58">
                  <c:v>09/02/2020</c:v>
                </c:pt>
                <c:pt idx="59">
                  <c:v>16/02/2020</c:v>
                </c:pt>
                <c:pt idx="60">
                  <c:v>23/02/2020</c:v>
                </c:pt>
                <c:pt idx="61">
                  <c:v>01/03/2020</c:v>
                </c:pt>
                <c:pt idx="62">
                  <c:v>08/03/2020</c:v>
                </c:pt>
                <c:pt idx="63">
                  <c:v>15/03/2020</c:v>
                </c:pt>
                <c:pt idx="64">
                  <c:v>22/03/2020</c:v>
                </c:pt>
                <c:pt idx="65">
                  <c:v>29/03/2020</c:v>
                </c:pt>
                <c:pt idx="66">
                  <c:v>05/04/2020</c:v>
                </c:pt>
                <c:pt idx="67">
                  <c:v>12/04/2020</c:v>
                </c:pt>
                <c:pt idx="68">
                  <c:v>19/04/2020</c:v>
                </c:pt>
                <c:pt idx="69">
                  <c:v>26/04/2020</c:v>
                </c:pt>
                <c:pt idx="70">
                  <c:v>03/05/2020</c:v>
                </c:pt>
                <c:pt idx="71">
                  <c:v>10/05/2020</c:v>
                </c:pt>
                <c:pt idx="72">
                  <c:v>17/05/2020</c:v>
                </c:pt>
                <c:pt idx="73">
                  <c:v>24/05/2020</c:v>
                </c:pt>
                <c:pt idx="74">
                  <c:v>31/05/2020</c:v>
                </c:pt>
                <c:pt idx="75">
                  <c:v>07/06/2020</c:v>
                </c:pt>
                <c:pt idx="76">
                  <c:v>14/06/2020</c:v>
                </c:pt>
                <c:pt idx="77">
                  <c:v>21/06/2020</c:v>
                </c:pt>
                <c:pt idx="78">
                  <c:v>28/06/2020</c:v>
                </c:pt>
                <c:pt idx="79">
                  <c:v>05/07/2020</c:v>
                </c:pt>
                <c:pt idx="80">
                  <c:v>12/07/2020</c:v>
                </c:pt>
                <c:pt idx="81">
                  <c:v>19/07/2020</c:v>
                </c:pt>
                <c:pt idx="82">
                  <c:v>26/07/2020</c:v>
                </c:pt>
                <c:pt idx="83">
                  <c:v>02/08/2020</c:v>
                </c:pt>
                <c:pt idx="84">
                  <c:v>09/08/2020</c:v>
                </c:pt>
                <c:pt idx="85">
                  <c:v>16/08/2020</c:v>
                </c:pt>
                <c:pt idx="86">
                  <c:v>23/08/2020</c:v>
                </c:pt>
                <c:pt idx="87">
                  <c:v>30/08/2020</c:v>
                </c:pt>
                <c:pt idx="88">
                  <c:v>06/09/2020</c:v>
                </c:pt>
                <c:pt idx="89">
                  <c:v>13/09/2020</c:v>
                </c:pt>
                <c:pt idx="90">
                  <c:v>20/09/2020</c:v>
                </c:pt>
                <c:pt idx="91">
                  <c:v>27/09/2020</c:v>
                </c:pt>
                <c:pt idx="92">
                  <c:v>04/10/2020</c:v>
                </c:pt>
                <c:pt idx="93">
                  <c:v>11/10/2020</c:v>
                </c:pt>
                <c:pt idx="94">
                  <c:v>18/10/2020</c:v>
                </c:pt>
                <c:pt idx="95">
                  <c:v>25/10/2020</c:v>
                </c:pt>
                <c:pt idx="96">
                  <c:v>01/11/2020</c:v>
                </c:pt>
                <c:pt idx="97">
                  <c:v>08/11/2020</c:v>
                </c:pt>
                <c:pt idx="98">
                  <c:v>15/11/2020</c:v>
                </c:pt>
                <c:pt idx="99">
                  <c:v>22/11/2020</c:v>
                </c:pt>
                <c:pt idx="100">
                  <c:v>29/11/2020</c:v>
                </c:pt>
                <c:pt idx="101">
                  <c:v>06/12/2020</c:v>
                </c:pt>
                <c:pt idx="102">
                  <c:v>13/12/2020</c:v>
                </c:pt>
                <c:pt idx="103">
                  <c:v>20/12/2020</c:v>
                </c:pt>
                <c:pt idx="104">
                  <c:v>27/12/2020</c:v>
                </c:pt>
                <c:pt idx="105">
                  <c:v>03/01/2021</c:v>
                </c:pt>
                <c:pt idx="106">
                  <c:v>10/01/2021</c:v>
                </c:pt>
                <c:pt idx="107">
                  <c:v>17/01/2021</c:v>
                </c:pt>
                <c:pt idx="108">
                  <c:v>24/01/2021</c:v>
                </c:pt>
                <c:pt idx="109">
                  <c:v>31/01/2021</c:v>
                </c:pt>
                <c:pt idx="110">
                  <c:v>07/02/2021</c:v>
                </c:pt>
                <c:pt idx="111">
                  <c:v>14/02/2021</c:v>
                </c:pt>
                <c:pt idx="112">
                  <c:v>21/02/2021</c:v>
                </c:pt>
                <c:pt idx="113">
                  <c:v>28/02/2021</c:v>
                </c:pt>
                <c:pt idx="114">
                  <c:v>07/03/2021</c:v>
                </c:pt>
                <c:pt idx="115">
                  <c:v>14/03/2021</c:v>
                </c:pt>
                <c:pt idx="116">
                  <c:v>21/03/2021</c:v>
                </c:pt>
                <c:pt idx="117">
                  <c:v>28/03/2021</c:v>
                </c:pt>
                <c:pt idx="118">
                  <c:v>04/04/2021</c:v>
                </c:pt>
                <c:pt idx="119">
                  <c:v>11/04/2021</c:v>
                </c:pt>
                <c:pt idx="120">
                  <c:v>18/04/2021</c:v>
                </c:pt>
                <c:pt idx="121">
                  <c:v>25/04/2021</c:v>
                </c:pt>
                <c:pt idx="122">
                  <c:v>02/05/2021</c:v>
                </c:pt>
                <c:pt idx="123">
                  <c:v>09/05/2021</c:v>
                </c:pt>
                <c:pt idx="124">
                  <c:v>16/05/2021</c:v>
                </c:pt>
                <c:pt idx="125">
                  <c:v>23/05/2021</c:v>
                </c:pt>
                <c:pt idx="126">
                  <c:v>30/05/2021</c:v>
                </c:pt>
                <c:pt idx="127">
                  <c:v>06/06/2021</c:v>
                </c:pt>
                <c:pt idx="128">
                  <c:v>13/06/2021</c:v>
                </c:pt>
                <c:pt idx="129">
                  <c:v>20/06/2021</c:v>
                </c:pt>
                <c:pt idx="130">
                  <c:v>27/06/2021</c:v>
                </c:pt>
                <c:pt idx="131">
                  <c:v>04/07/2021</c:v>
                </c:pt>
                <c:pt idx="132">
                  <c:v>11/07/2021</c:v>
                </c:pt>
                <c:pt idx="133">
                  <c:v>18/07/2021</c:v>
                </c:pt>
                <c:pt idx="134">
                  <c:v>25/07/2021</c:v>
                </c:pt>
                <c:pt idx="135">
                  <c:v>01/08/2021</c:v>
                </c:pt>
                <c:pt idx="136">
                  <c:v>08/08/2021</c:v>
                </c:pt>
                <c:pt idx="137">
                  <c:v>15/08/2021</c:v>
                </c:pt>
                <c:pt idx="138">
                  <c:v>22/08/2021</c:v>
                </c:pt>
                <c:pt idx="139">
                  <c:v>29/08/2021</c:v>
                </c:pt>
                <c:pt idx="140">
                  <c:v>05/09/2021</c:v>
                </c:pt>
                <c:pt idx="141">
                  <c:v>12/09/2021</c:v>
                </c:pt>
                <c:pt idx="142">
                  <c:v>19/09/2021</c:v>
                </c:pt>
                <c:pt idx="143">
                  <c:v>26/09/2021</c:v>
                </c:pt>
                <c:pt idx="144">
                  <c:v>03/10/2021</c:v>
                </c:pt>
                <c:pt idx="145">
                  <c:v>10/10/2021</c:v>
                </c:pt>
                <c:pt idx="146">
                  <c:v>17/10/2021</c:v>
                </c:pt>
                <c:pt idx="147">
                  <c:v>24/10/2021</c:v>
                </c:pt>
                <c:pt idx="148">
                  <c:v>31/10/2021</c:v>
                </c:pt>
                <c:pt idx="149">
                  <c:v>07/11/2021</c:v>
                </c:pt>
                <c:pt idx="150">
                  <c:v>14/11/2021</c:v>
                </c:pt>
                <c:pt idx="151">
                  <c:v>21/11/2021</c:v>
                </c:pt>
                <c:pt idx="152">
                  <c:v>28/11/2021</c:v>
                </c:pt>
                <c:pt idx="153">
                  <c:v>05/12/2021</c:v>
                </c:pt>
                <c:pt idx="154">
                  <c:v>12/12/2021</c:v>
                </c:pt>
              </c:strCache>
            </c:strRef>
          </c:cat>
          <c:val>
            <c:numRef>
              <c:f>'Mortality Data - Reported Date'!$G$5:$G$159</c:f>
              <c:numCache>
                <c:formatCode>0.00</c:formatCode>
                <c:ptCount val="155"/>
                <c:pt idx="0">
                  <c:v>48.358965464076476</c:v>
                </c:pt>
                <c:pt idx="1">
                  <c:v>48.358965464076476</c:v>
                </c:pt>
                <c:pt idx="2">
                  <c:v>48.358965464076476</c:v>
                </c:pt>
                <c:pt idx="3">
                  <c:v>48.358965464076476</c:v>
                </c:pt>
                <c:pt idx="4">
                  <c:v>48.358965464076476</c:v>
                </c:pt>
                <c:pt idx="5">
                  <c:v>48.358965464076476</c:v>
                </c:pt>
                <c:pt idx="6">
                  <c:v>48.358965464076476</c:v>
                </c:pt>
                <c:pt idx="7">
                  <c:v>48.358965464076476</c:v>
                </c:pt>
                <c:pt idx="8">
                  <c:v>48.358965464076476</c:v>
                </c:pt>
                <c:pt idx="9">
                  <c:v>48.358965464076476</c:v>
                </c:pt>
                <c:pt idx="10">
                  <c:v>48.358965464076476</c:v>
                </c:pt>
                <c:pt idx="11">
                  <c:v>48.358965464076476</c:v>
                </c:pt>
                <c:pt idx="12">
                  <c:v>48.358965464076476</c:v>
                </c:pt>
                <c:pt idx="13">
                  <c:v>48.358965464076476</c:v>
                </c:pt>
                <c:pt idx="14">
                  <c:v>48.358965464076476</c:v>
                </c:pt>
                <c:pt idx="15">
                  <c:v>48.358965464076476</c:v>
                </c:pt>
                <c:pt idx="16">
                  <c:v>48.358965464076476</c:v>
                </c:pt>
                <c:pt idx="17">
                  <c:v>48.358965464076476</c:v>
                </c:pt>
                <c:pt idx="18">
                  <c:v>48.358965464076476</c:v>
                </c:pt>
                <c:pt idx="19">
                  <c:v>48.358965464076476</c:v>
                </c:pt>
                <c:pt idx="20">
                  <c:v>48.358965464076476</c:v>
                </c:pt>
                <c:pt idx="21">
                  <c:v>48.358965464076476</c:v>
                </c:pt>
                <c:pt idx="22">
                  <c:v>48.358965464076476</c:v>
                </c:pt>
                <c:pt idx="23">
                  <c:v>48.358965464076476</c:v>
                </c:pt>
                <c:pt idx="24">
                  <c:v>48.358965464076476</c:v>
                </c:pt>
                <c:pt idx="25">
                  <c:v>48.358965464076476</c:v>
                </c:pt>
                <c:pt idx="26">
                  <c:v>48.358965464076476</c:v>
                </c:pt>
                <c:pt idx="27">
                  <c:v>48.358965464076476</c:v>
                </c:pt>
                <c:pt idx="28">
                  <c:v>48.358965464076476</c:v>
                </c:pt>
                <c:pt idx="29">
                  <c:v>48.358965464076476</c:v>
                </c:pt>
                <c:pt idx="30">
                  <c:v>48.358965464076476</c:v>
                </c:pt>
                <c:pt idx="31">
                  <c:v>48.358965464076476</c:v>
                </c:pt>
                <c:pt idx="32">
                  <c:v>48.358965464076476</c:v>
                </c:pt>
                <c:pt idx="33">
                  <c:v>48.358965464076476</c:v>
                </c:pt>
                <c:pt idx="34">
                  <c:v>48.358965464076476</c:v>
                </c:pt>
                <c:pt idx="35">
                  <c:v>48.358965464076476</c:v>
                </c:pt>
                <c:pt idx="36">
                  <c:v>48.358965464076476</c:v>
                </c:pt>
                <c:pt idx="37">
                  <c:v>48.358965464076476</c:v>
                </c:pt>
                <c:pt idx="38">
                  <c:v>48.358965464076476</c:v>
                </c:pt>
                <c:pt idx="39">
                  <c:v>48.358965464076476</c:v>
                </c:pt>
                <c:pt idx="40">
                  <c:v>48.358965464076476</c:v>
                </c:pt>
                <c:pt idx="41">
                  <c:v>48.358965464076476</c:v>
                </c:pt>
                <c:pt idx="42">
                  <c:v>48.358965464076476</c:v>
                </c:pt>
                <c:pt idx="43">
                  <c:v>48.358965464076476</c:v>
                </c:pt>
                <c:pt idx="44">
                  <c:v>48.358965464076476</c:v>
                </c:pt>
                <c:pt idx="45">
                  <c:v>48.358965464076476</c:v>
                </c:pt>
                <c:pt idx="46">
                  <c:v>48.358965464076476</c:v>
                </c:pt>
                <c:pt idx="47">
                  <c:v>48.358965464076476</c:v>
                </c:pt>
                <c:pt idx="48">
                  <c:v>48.358965464076476</c:v>
                </c:pt>
                <c:pt idx="49">
                  <c:v>48.358965464076476</c:v>
                </c:pt>
                <c:pt idx="50">
                  <c:v>48.358965464076476</c:v>
                </c:pt>
                <c:pt idx="51">
                  <c:v>48.358965464076476</c:v>
                </c:pt>
                <c:pt idx="52">
                  <c:v>48.358965464076476</c:v>
                </c:pt>
                <c:pt idx="53">
                  <c:v>48.358965464076476</c:v>
                </c:pt>
                <c:pt idx="54">
                  <c:v>48.358965464076476</c:v>
                </c:pt>
                <c:pt idx="55">
                  <c:v>48.358965464076476</c:v>
                </c:pt>
                <c:pt idx="56">
                  <c:v>48.358965464076476</c:v>
                </c:pt>
                <c:pt idx="57">
                  <c:v>48.358965464076476</c:v>
                </c:pt>
                <c:pt idx="58">
                  <c:v>48.358965464076476</c:v>
                </c:pt>
                <c:pt idx="59">
                  <c:v>48.358965464076476</c:v>
                </c:pt>
                <c:pt idx="60">
                  <c:v>48.358965464076476</c:v>
                </c:pt>
                <c:pt idx="61">
                  <c:v>92.701241134751768</c:v>
                </c:pt>
                <c:pt idx="62">
                  <c:v>92.701241134751768</c:v>
                </c:pt>
                <c:pt idx="63">
                  <c:v>92.701241134751768</c:v>
                </c:pt>
                <c:pt idx="64">
                  <c:v>92.701241134751768</c:v>
                </c:pt>
                <c:pt idx="65">
                  <c:v>92.701241134751768</c:v>
                </c:pt>
                <c:pt idx="66">
                  <c:v>92.701241134751768</c:v>
                </c:pt>
                <c:pt idx="67">
                  <c:v>92.701241134751768</c:v>
                </c:pt>
                <c:pt idx="68">
                  <c:v>92.701241134751768</c:v>
                </c:pt>
                <c:pt idx="69">
                  <c:v>92.701241134751768</c:v>
                </c:pt>
                <c:pt idx="70">
                  <c:v>92.701241134751768</c:v>
                </c:pt>
                <c:pt idx="71">
                  <c:v>92.701241134751768</c:v>
                </c:pt>
                <c:pt idx="72">
                  <c:v>92.701241134751768</c:v>
                </c:pt>
                <c:pt idx="73">
                  <c:v>92.701241134751768</c:v>
                </c:pt>
                <c:pt idx="74">
                  <c:v>92.701241134751768</c:v>
                </c:pt>
                <c:pt idx="75">
                  <c:v>92.701241134751768</c:v>
                </c:pt>
                <c:pt idx="76">
                  <c:v>92.701241134751768</c:v>
                </c:pt>
                <c:pt idx="77">
                  <c:v>92.701241134751768</c:v>
                </c:pt>
                <c:pt idx="78">
                  <c:v>92.701241134751768</c:v>
                </c:pt>
                <c:pt idx="79">
                  <c:v>92.701241134751768</c:v>
                </c:pt>
                <c:pt idx="80">
                  <c:v>92.701241134751768</c:v>
                </c:pt>
                <c:pt idx="81">
                  <c:v>92.701241134751768</c:v>
                </c:pt>
                <c:pt idx="82">
                  <c:v>92.701241134751768</c:v>
                </c:pt>
                <c:pt idx="83">
                  <c:v>92.701241134751768</c:v>
                </c:pt>
                <c:pt idx="84">
                  <c:v>92.701241134751768</c:v>
                </c:pt>
                <c:pt idx="85">
                  <c:v>92.701241134751768</c:v>
                </c:pt>
                <c:pt idx="86">
                  <c:v>92.701241134751768</c:v>
                </c:pt>
                <c:pt idx="87">
                  <c:v>92.701241134751768</c:v>
                </c:pt>
                <c:pt idx="88">
                  <c:v>92.701241134751768</c:v>
                </c:pt>
                <c:pt idx="89">
                  <c:v>92.701241134751768</c:v>
                </c:pt>
                <c:pt idx="90">
                  <c:v>92.701241134751768</c:v>
                </c:pt>
                <c:pt idx="91">
                  <c:v>92.701241134751768</c:v>
                </c:pt>
                <c:pt idx="92">
                  <c:v>92.701241134751768</c:v>
                </c:pt>
                <c:pt idx="93">
                  <c:v>92.701241134751768</c:v>
                </c:pt>
                <c:pt idx="94">
                  <c:v>92.701241134751768</c:v>
                </c:pt>
                <c:pt idx="95">
                  <c:v>92.701241134751768</c:v>
                </c:pt>
                <c:pt idx="96">
                  <c:v>92.701241134751768</c:v>
                </c:pt>
                <c:pt idx="97">
                  <c:v>92.701241134751768</c:v>
                </c:pt>
                <c:pt idx="98">
                  <c:v>92.701241134751768</c:v>
                </c:pt>
                <c:pt idx="99">
                  <c:v>92.701241134751768</c:v>
                </c:pt>
                <c:pt idx="100">
                  <c:v>92.701241134751768</c:v>
                </c:pt>
                <c:pt idx="101">
                  <c:v>92.701241134751768</c:v>
                </c:pt>
                <c:pt idx="102">
                  <c:v>92.701241134751768</c:v>
                </c:pt>
                <c:pt idx="103">
                  <c:v>92.701241134751768</c:v>
                </c:pt>
                <c:pt idx="104">
                  <c:v>92.701241134751768</c:v>
                </c:pt>
                <c:pt idx="105">
                  <c:v>92.701241134751768</c:v>
                </c:pt>
                <c:pt idx="106">
                  <c:v>92.701241134751768</c:v>
                </c:pt>
                <c:pt idx="107">
                  <c:v>92.701241134751768</c:v>
                </c:pt>
                <c:pt idx="108">
                  <c:v>92.701241134751768</c:v>
                </c:pt>
                <c:pt idx="109">
                  <c:v>92.701241134751768</c:v>
                </c:pt>
                <c:pt idx="110">
                  <c:v>92.701241134751768</c:v>
                </c:pt>
                <c:pt idx="111">
                  <c:v>92.701241134751768</c:v>
                </c:pt>
                <c:pt idx="112">
                  <c:v>92.701241134751768</c:v>
                </c:pt>
                <c:pt idx="113">
                  <c:v>92.701241134751768</c:v>
                </c:pt>
                <c:pt idx="114">
                  <c:v>92.701241134751768</c:v>
                </c:pt>
                <c:pt idx="115">
                  <c:v>92.701241134751768</c:v>
                </c:pt>
                <c:pt idx="116">
                  <c:v>92.701241134751768</c:v>
                </c:pt>
                <c:pt idx="117">
                  <c:v>92.701241134751768</c:v>
                </c:pt>
                <c:pt idx="118">
                  <c:v>92.701241134751768</c:v>
                </c:pt>
                <c:pt idx="119">
                  <c:v>92.701241134751768</c:v>
                </c:pt>
                <c:pt idx="120">
                  <c:v>92.701241134751768</c:v>
                </c:pt>
                <c:pt idx="121">
                  <c:v>92.701241134751768</c:v>
                </c:pt>
                <c:pt idx="122">
                  <c:v>92.701241134751768</c:v>
                </c:pt>
                <c:pt idx="123">
                  <c:v>92.701241134751768</c:v>
                </c:pt>
                <c:pt idx="124">
                  <c:v>92.701241134751768</c:v>
                </c:pt>
                <c:pt idx="125">
                  <c:v>92.701241134751768</c:v>
                </c:pt>
                <c:pt idx="126">
                  <c:v>92.701241134751768</c:v>
                </c:pt>
                <c:pt idx="127">
                  <c:v>92.701241134751768</c:v>
                </c:pt>
                <c:pt idx="128">
                  <c:v>92.701241134751768</c:v>
                </c:pt>
                <c:pt idx="129">
                  <c:v>92.701241134751768</c:v>
                </c:pt>
                <c:pt idx="130">
                  <c:v>92.701241134751768</c:v>
                </c:pt>
                <c:pt idx="131">
                  <c:v>92.701241134751768</c:v>
                </c:pt>
                <c:pt idx="132">
                  <c:v>92.701241134751768</c:v>
                </c:pt>
                <c:pt idx="133">
                  <c:v>92.701241134751768</c:v>
                </c:pt>
                <c:pt idx="134">
                  <c:v>92.701241134751768</c:v>
                </c:pt>
                <c:pt idx="135">
                  <c:v>92.701241134751768</c:v>
                </c:pt>
                <c:pt idx="136">
                  <c:v>92.701241134751768</c:v>
                </c:pt>
                <c:pt idx="137">
                  <c:v>92.701241134751768</c:v>
                </c:pt>
                <c:pt idx="138">
                  <c:v>92.701241134751768</c:v>
                </c:pt>
                <c:pt idx="139">
                  <c:v>92.701241134751768</c:v>
                </c:pt>
                <c:pt idx="140">
                  <c:v>92.701241134751768</c:v>
                </c:pt>
                <c:pt idx="141">
                  <c:v>92.701241134751768</c:v>
                </c:pt>
                <c:pt idx="142">
                  <c:v>92.701241134751768</c:v>
                </c:pt>
                <c:pt idx="143">
                  <c:v>92.701241134751768</c:v>
                </c:pt>
                <c:pt idx="144">
                  <c:v>92.701241134751768</c:v>
                </c:pt>
                <c:pt idx="145">
                  <c:v>92.701241134751768</c:v>
                </c:pt>
                <c:pt idx="146">
                  <c:v>92.701241134751768</c:v>
                </c:pt>
                <c:pt idx="147">
                  <c:v>92.701241134751768</c:v>
                </c:pt>
                <c:pt idx="148">
                  <c:v>92.701241134751768</c:v>
                </c:pt>
                <c:pt idx="149">
                  <c:v>92.701241134751768</c:v>
                </c:pt>
                <c:pt idx="150">
                  <c:v>92.701241134751768</c:v>
                </c:pt>
                <c:pt idx="151">
                  <c:v>92.701241134751768</c:v>
                </c:pt>
                <c:pt idx="152">
                  <c:v>92.701241134751768</c:v>
                </c:pt>
                <c:pt idx="153">
                  <c:v>92.701241134751768</c:v>
                </c:pt>
                <c:pt idx="154">
                  <c:v>92.701241134751768</c:v>
                </c:pt>
              </c:numCache>
            </c:numRef>
          </c:val>
          <c:smooth val="0"/>
          <c:extLst>
            <c:ext xmlns:c16="http://schemas.microsoft.com/office/drawing/2014/chart" uri="{C3380CC4-5D6E-409C-BE32-E72D297353CC}">
              <c16:uniqueId val="{00000002-A513-416B-A7CC-7AA7F0010EBE}"/>
            </c:ext>
          </c:extLst>
        </c:ser>
        <c:ser>
          <c:idx val="0"/>
          <c:order val="3"/>
          <c:spPr>
            <a:ln w="19050">
              <a:solidFill>
                <a:srgbClr val="00B050"/>
              </a:solidFill>
            </a:ln>
          </c:spPr>
          <c:marker>
            <c:symbol val="none"/>
          </c:marker>
          <c:cat>
            <c:strRef>
              <c:f>'Mortality Data - Reported Date'!$B$5:$B$159</c:f>
              <c:strCache>
                <c:ptCount val="155"/>
                <c:pt idx="0">
                  <c:v>30/12/2018</c:v>
                </c:pt>
                <c:pt idx="1">
                  <c:v>06/01/2019</c:v>
                </c:pt>
                <c:pt idx="2">
                  <c:v>13/01/2019</c:v>
                </c:pt>
                <c:pt idx="3">
                  <c:v>20/01/2019</c:v>
                </c:pt>
                <c:pt idx="4">
                  <c:v>27/01/2019</c:v>
                </c:pt>
                <c:pt idx="5">
                  <c:v>03/02/2019</c:v>
                </c:pt>
                <c:pt idx="6">
                  <c:v>10/02/2019</c:v>
                </c:pt>
                <c:pt idx="7">
                  <c:v>17/02/2019</c:v>
                </c:pt>
                <c:pt idx="8">
                  <c:v>24/02/2019</c:v>
                </c:pt>
                <c:pt idx="9">
                  <c:v>03/03/2019</c:v>
                </c:pt>
                <c:pt idx="10">
                  <c:v>10/03/2019</c:v>
                </c:pt>
                <c:pt idx="11">
                  <c:v>17/03/2019</c:v>
                </c:pt>
                <c:pt idx="12">
                  <c:v>24/03/2019</c:v>
                </c:pt>
                <c:pt idx="13">
                  <c:v>31/03/2019</c:v>
                </c:pt>
                <c:pt idx="14">
                  <c:v>07/04/2019</c:v>
                </c:pt>
                <c:pt idx="15">
                  <c:v>14/04/2019</c:v>
                </c:pt>
                <c:pt idx="16">
                  <c:v>21/04/2019</c:v>
                </c:pt>
                <c:pt idx="17">
                  <c:v>28/04/2019</c:v>
                </c:pt>
                <c:pt idx="18">
                  <c:v>05/05/2019</c:v>
                </c:pt>
                <c:pt idx="19">
                  <c:v>12/05/2019</c:v>
                </c:pt>
                <c:pt idx="20">
                  <c:v>19/05/2019</c:v>
                </c:pt>
                <c:pt idx="21">
                  <c:v>26/05/2019</c:v>
                </c:pt>
                <c:pt idx="22">
                  <c:v>02/06/2019</c:v>
                </c:pt>
                <c:pt idx="23">
                  <c:v>09/06/2019</c:v>
                </c:pt>
                <c:pt idx="24">
                  <c:v>16/06/2019</c:v>
                </c:pt>
                <c:pt idx="25">
                  <c:v>23/06/2019</c:v>
                </c:pt>
                <c:pt idx="26">
                  <c:v>30/06/2019</c:v>
                </c:pt>
                <c:pt idx="27">
                  <c:v>07/07/2019</c:v>
                </c:pt>
                <c:pt idx="28">
                  <c:v>14/07/2019</c:v>
                </c:pt>
                <c:pt idx="29">
                  <c:v>21/07/2019</c:v>
                </c:pt>
                <c:pt idx="30">
                  <c:v>28/07/2019</c:v>
                </c:pt>
                <c:pt idx="31">
                  <c:v>04/08/2019</c:v>
                </c:pt>
                <c:pt idx="32">
                  <c:v>11/08/2019</c:v>
                </c:pt>
                <c:pt idx="33">
                  <c:v>18/08/2019</c:v>
                </c:pt>
                <c:pt idx="34">
                  <c:v>25/08/2019</c:v>
                </c:pt>
                <c:pt idx="35">
                  <c:v>01/09/2019</c:v>
                </c:pt>
                <c:pt idx="36">
                  <c:v>08/09/2019</c:v>
                </c:pt>
                <c:pt idx="37">
                  <c:v>15/09/2019</c:v>
                </c:pt>
                <c:pt idx="38">
                  <c:v>22/09/2019</c:v>
                </c:pt>
                <c:pt idx="39">
                  <c:v>29/09/2019</c:v>
                </c:pt>
                <c:pt idx="40">
                  <c:v>06/10/2019</c:v>
                </c:pt>
                <c:pt idx="41">
                  <c:v>13/10/2019</c:v>
                </c:pt>
                <c:pt idx="42">
                  <c:v>20/10/2019</c:v>
                </c:pt>
                <c:pt idx="43">
                  <c:v>27/10/2019</c:v>
                </c:pt>
                <c:pt idx="44">
                  <c:v>03/11/2019</c:v>
                </c:pt>
                <c:pt idx="45">
                  <c:v>10/11/2019</c:v>
                </c:pt>
                <c:pt idx="46">
                  <c:v>17/11/2019</c:v>
                </c:pt>
                <c:pt idx="47">
                  <c:v>24/11/2019</c:v>
                </c:pt>
                <c:pt idx="48">
                  <c:v>01/12/2019</c:v>
                </c:pt>
                <c:pt idx="49">
                  <c:v>08/12/2019</c:v>
                </c:pt>
                <c:pt idx="50">
                  <c:v>15/12/2019</c:v>
                </c:pt>
                <c:pt idx="51">
                  <c:v>22/12/2019</c:v>
                </c:pt>
                <c:pt idx="52">
                  <c:v>29/12/2019</c:v>
                </c:pt>
                <c:pt idx="53">
                  <c:v>05/01/2020</c:v>
                </c:pt>
                <c:pt idx="54">
                  <c:v>12/01/2020</c:v>
                </c:pt>
                <c:pt idx="55">
                  <c:v>19/01/2020</c:v>
                </c:pt>
                <c:pt idx="56">
                  <c:v>26/01/2020</c:v>
                </c:pt>
                <c:pt idx="57">
                  <c:v>02/02/2020</c:v>
                </c:pt>
                <c:pt idx="58">
                  <c:v>09/02/2020</c:v>
                </c:pt>
                <c:pt idx="59">
                  <c:v>16/02/2020</c:v>
                </c:pt>
                <c:pt idx="60">
                  <c:v>23/02/2020</c:v>
                </c:pt>
                <c:pt idx="61">
                  <c:v>01/03/2020</c:v>
                </c:pt>
                <c:pt idx="62">
                  <c:v>08/03/2020</c:v>
                </c:pt>
                <c:pt idx="63">
                  <c:v>15/03/2020</c:v>
                </c:pt>
                <c:pt idx="64">
                  <c:v>22/03/2020</c:v>
                </c:pt>
                <c:pt idx="65">
                  <c:v>29/03/2020</c:v>
                </c:pt>
                <c:pt idx="66">
                  <c:v>05/04/2020</c:v>
                </c:pt>
                <c:pt idx="67">
                  <c:v>12/04/2020</c:v>
                </c:pt>
                <c:pt idx="68">
                  <c:v>19/04/2020</c:v>
                </c:pt>
                <c:pt idx="69">
                  <c:v>26/04/2020</c:v>
                </c:pt>
                <c:pt idx="70">
                  <c:v>03/05/2020</c:v>
                </c:pt>
                <c:pt idx="71">
                  <c:v>10/05/2020</c:v>
                </c:pt>
                <c:pt idx="72">
                  <c:v>17/05/2020</c:v>
                </c:pt>
                <c:pt idx="73">
                  <c:v>24/05/2020</c:v>
                </c:pt>
                <c:pt idx="74">
                  <c:v>31/05/2020</c:v>
                </c:pt>
                <c:pt idx="75">
                  <c:v>07/06/2020</c:v>
                </c:pt>
                <c:pt idx="76">
                  <c:v>14/06/2020</c:v>
                </c:pt>
                <c:pt idx="77">
                  <c:v>21/06/2020</c:v>
                </c:pt>
                <c:pt idx="78">
                  <c:v>28/06/2020</c:v>
                </c:pt>
                <c:pt idx="79">
                  <c:v>05/07/2020</c:v>
                </c:pt>
                <c:pt idx="80">
                  <c:v>12/07/2020</c:v>
                </c:pt>
                <c:pt idx="81">
                  <c:v>19/07/2020</c:v>
                </c:pt>
                <c:pt idx="82">
                  <c:v>26/07/2020</c:v>
                </c:pt>
                <c:pt idx="83">
                  <c:v>02/08/2020</c:v>
                </c:pt>
                <c:pt idx="84">
                  <c:v>09/08/2020</c:v>
                </c:pt>
                <c:pt idx="85">
                  <c:v>16/08/2020</c:v>
                </c:pt>
                <c:pt idx="86">
                  <c:v>23/08/2020</c:v>
                </c:pt>
                <c:pt idx="87">
                  <c:v>30/08/2020</c:v>
                </c:pt>
                <c:pt idx="88">
                  <c:v>06/09/2020</c:v>
                </c:pt>
                <c:pt idx="89">
                  <c:v>13/09/2020</c:v>
                </c:pt>
                <c:pt idx="90">
                  <c:v>20/09/2020</c:v>
                </c:pt>
                <c:pt idx="91">
                  <c:v>27/09/2020</c:v>
                </c:pt>
                <c:pt idx="92">
                  <c:v>04/10/2020</c:v>
                </c:pt>
                <c:pt idx="93">
                  <c:v>11/10/2020</c:v>
                </c:pt>
                <c:pt idx="94">
                  <c:v>18/10/2020</c:v>
                </c:pt>
                <c:pt idx="95">
                  <c:v>25/10/2020</c:v>
                </c:pt>
                <c:pt idx="96">
                  <c:v>01/11/2020</c:v>
                </c:pt>
                <c:pt idx="97">
                  <c:v>08/11/2020</c:v>
                </c:pt>
                <c:pt idx="98">
                  <c:v>15/11/2020</c:v>
                </c:pt>
                <c:pt idx="99">
                  <c:v>22/11/2020</c:v>
                </c:pt>
                <c:pt idx="100">
                  <c:v>29/11/2020</c:v>
                </c:pt>
                <c:pt idx="101">
                  <c:v>06/12/2020</c:v>
                </c:pt>
                <c:pt idx="102">
                  <c:v>13/12/2020</c:v>
                </c:pt>
                <c:pt idx="103">
                  <c:v>20/12/2020</c:v>
                </c:pt>
                <c:pt idx="104">
                  <c:v>27/12/2020</c:v>
                </c:pt>
                <c:pt idx="105">
                  <c:v>03/01/2021</c:v>
                </c:pt>
                <c:pt idx="106">
                  <c:v>10/01/2021</c:v>
                </c:pt>
                <c:pt idx="107">
                  <c:v>17/01/2021</c:v>
                </c:pt>
                <c:pt idx="108">
                  <c:v>24/01/2021</c:v>
                </c:pt>
                <c:pt idx="109">
                  <c:v>31/01/2021</c:v>
                </c:pt>
                <c:pt idx="110">
                  <c:v>07/02/2021</c:v>
                </c:pt>
                <c:pt idx="111">
                  <c:v>14/02/2021</c:v>
                </c:pt>
                <c:pt idx="112">
                  <c:v>21/02/2021</c:v>
                </c:pt>
                <c:pt idx="113">
                  <c:v>28/02/2021</c:v>
                </c:pt>
                <c:pt idx="114">
                  <c:v>07/03/2021</c:v>
                </c:pt>
                <c:pt idx="115">
                  <c:v>14/03/2021</c:v>
                </c:pt>
                <c:pt idx="116">
                  <c:v>21/03/2021</c:v>
                </c:pt>
                <c:pt idx="117">
                  <c:v>28/03/2021</c:v>
                </c:pt>
                <c:pt idx="118">
                  <c:v>04/04/2021</c:v>
                </c:pt>
                <c:pt idx="119">
                  <c:v>11/04/2021</c:v>
                </c:pt>
                <c:pt idx="120">
                  <c:v>18/04/2021</c:v>
                </c:pt>
                <c:pt idx="121">
                  <c:v>25/04/2021</c:v>
                </c:pt>
                <c:pt idx="122">
                  <c:v>02/05/2021</c:v>
                </c:pt>
                <c:pt idx="123">
                  <c:v>09/05/2021</c:v>
                </c:pt>
                <c:pt idx="124">
                  <c:v>16/05/2021</c:v>
                </c:pt>
                <c:pt idx="125">
                  <c:v>23/05/2021</c:v>
                </c:pt>
                <c:pt idx="126">
                  <c:v>30/05/2021</c:v>
                </c:pt>
                <c:pt idx="127">
                  <c:v>06/06/2021</c:v>
                </c:pt>
                <c:pt idx="128">
                  <c:v>13/06/2021</c:v>
                </c:pt>
                <c:pt idx="129">
                  <c:v>20/06/2021</c:v>
                </c:pt>
                <c:pt idx="130">
                  <c:v>27/06/2021</c:v>
                </c:pt>
                <c:pt idx="131">
                  <c:v>04/07/2021</c:v>
                </c:pt>
                <c:pt idx="132">
                  <c:v>11/07/2021</c:v>
                </c:pt>
                <c:pt idx="133">
                  <c:v>18/07/2021</c:v>
                </c:pt>
                <c:pt idx="134">
                  <c:v>25/07/2021</c:v>
                </c:pt>
                <c:pt idx="135">
                  <c:v>01/08/2021</c:v>
                </c:pt>
                <c:pt idx="136">
                  <c:v>08/08/2021</c:v>
                </c:pt>
                <c:pt idx="137">
                  <c:v>15/08/2021</c:v>
                </c:pt>
                <c:pt idx="138">
                  <c:v>22/08/2021</c:v>
                </c:pt>
                <c:pt idx="139">
                  <c:v>29/08/2021</c:v>
                </c:pt>
                <c:pt idx="140">
                  <c:v>05/09/2021</c:v>
                </c:pt>
                <c:pt idx="141">
                  <c:v>12/09/2021</c:v>
                </c:pt>
                <c:pt idx="142">
                  <c:v>19/09/2021</c:v>
                </c:pt>
                <c:pt idx="143">
                  <c:v>26/09/2021</c:v>
                </c:pt>
                <c:pt idx="144">
                  <c:v>03/10/2021</c:v>
                </c:pt>
                <c:pt idx="145">
                  <c:v>10/10/2021</c:v>
                </c:pt>
                <c:pt idx="146">
                  <c:v>17/10/2021</c:v>
                </c:pt>
                <c:pt idx="147">
                  <c:v>24/10/2021</c:v>
                </c:pt>
                <c:pt idx="148">
                  <c:v>31/10/2021</c:v>
                </c:pt>
                <c:pt idx="149">
                  <c:v>07/11/2021</c:v>
                </c:pt>
                <c:pt idx="150">
                  <c:v>14/11/2021</c:v>
                </c:pt>
                <c:pt idx="151">
                  <c:v>21/11/2021</c:v>
                </c:pt>
                <c:pt idx="152">
                  <c:v>28/11/2021</c:v>
                </c:pt>
                <c:pt idx="153">
                  <c:v>05/12/2021</c:v>
                </c:pt>
                <c:pt idx="154">
                  <c:v>12/12/2021</c:v>
                </c:pt>
              </c:strCache>
            </c:strRef>
          </c:cat>
          <c:val>
            <c:numRef>
              <c:f>'Mortality Data - Reported Date'!$H$5:$H$159</c:f>
              <c:numCache>
                <c:formatCode>0.00</c:formatCode>
                <c:ptCount val="155"/>
                <c:pt idx="0">
                  <c:v>3.7243678692568594</c:v>
                </c:pt>
                <c:pt idx="1">
                  <c:v>3.7243678692568594</c:v>
                </c:pt>
                <c:pt idx="2">
                  <c:v>3.7243678692568594</c:v>
                </c:pt>
                <c:pt idx="3">
                  <c:v>3.7243678692568594</c:v>
                </c:pt>
                <c:pt idx="4">
                  <c:v>3.7243678692568594</c:v>
                </c:pt>
                <c:pt idx="5">
                  <c:v>3.7243678692568594</c:v>
                </c:pt>
                <c:pt idx="6">
                  <c:v>3.7243678692568594</c:v>
                </c:pt>
                <c:pt idx="7">
                  <c:v>3.7243678692568594</c:v>
                </c:pt>
                <c:pt idx="8">
                  <c:v>3.7243678692568594</c:v>
                </c:pt>
                <c:pt idx="9">
                  <c:v>3.7243678692568594</c:v>
                </c:pt>
                <c:pt idx="10">
                  <c:v>3.7243678692568594</c:v>
                </c:pt>
                <c:pt idx="11">
                  <c:v>3.7243678692568594</c:v>
                </c:pt>
                <c:pt idx="12">
                  <c:v>3.7243678692568594</c:v>
                </c:pt>
                <c:pt idx="13">
                  <c:v>3.7243678692568594</c:v>
                </c:pt>
                <c:pt idx="14">
                  <c:v>3.7243678692568594</c:v>
                </c:pt>
                <c:pt idx="15">
                  <c:v>3.7243678692568594</c:v>
                </c:pt>
                <c:pt idx="16">
                  <c:v>3.7243678692568594</c:v>
                </c:pt>
                <c:pt idx="17">
                  <c:v>3.7243678692568594</c:v>
                </c:pt>
                <c:pt idx="18">
                  <c:v>3.7243678692568594</c:v>
                </c:pt>
                <c:pt idx="19">
                  <c:v>3.7243678692568594</c:v>
                </c:pt>
                <c:pt idx="20">
                  <c:v>3.7243678692568594</c:v>
                </c:pt>
                <c:pt idx="21">
                  <c:v>3.7243678692568594</c:v>
                </c:pt>
                <c:pt idx="22">
                  <c:v>3.7243678692568594</c:v>
                </c:pt>
                <c:pt idx="23">
                  <c:v>3.7243678692568594</c:v>
                </c:pt>
                <c:pt idx="24">
                  <c:v>3.7243678692568594</c:v>
                </c:pt>
                <c:pt idx="25">
                  <c:v>3.7243678692568594</c:v>
                </c:pt>
                <c:pt idx="26">
                  <c:v>3.7243678692568594</c:v>
                </c:pt>
                <c:pt idx="27">
                  <c:v>3.7243678692568594</c:v>
                </c:pt>
                <c:pt idx="28">
                  <c:v>3.7243678692568594</c:v>
                </c:pt>
                <c:pt idx="29">
                  <c:v>3.7243678692568594</c:v>
                </c:pt>
                <c:pt idx="30">
                  <c:v>3.7243678692568594</c:v>
                </c:pt>
                <c:pt idx="31">
                  <c:v>3.7243678692568594</c:v>
                </c:pt>
                <c:pt idx="32">
                  <c:v>3.7243678692568594</c:v>
                </c:pt>
                <c:pt idx="33">
                  <c:v>3.7243678692568594</c:v>
                </c:pt>
                <c:pt idx="34">
                  <c:v>3.7243678692568594</c:v>
                </c:pt>
                <c:pt idx="35">
                  <c:v>3.7243678692568594</c:v>
                </c:pt>
                <c:pt idx="36">
                  <c:v>3.7243678692568594</c:v>
                </c:pt>
                <c:pt idx="37">
                  <c:v>3.7243678692568594</c:v>
                </c:pt>
                <c:pt idx="38">
                  <c:v>3.7243678692568594</c:v>
                </c:pt>
                <c:pt idx="39">
                  <c:v>3.7243678692568594</c:v>
                </c:pt>
                <c:pt idx="40">
                  <c:v>3.7243678692568594</c:v>
                </c:pt>
                <c:pt idx="41">
                  <c:v>3.7243678692568594</c:v>
                </c:pt>
                <c:pt idx="42">
                  <c:v>3.7243678692568594</c:v>
                </c:pt>
                <c:pt idx="43">
                  <c:v>3.7243678692568594</c:v>
                </c:pt>
                <c:pt idx="44">
                  <c:v>3.7243678692568594</c:v>
                </c:pt>
                <c:pt idx="45">
                  <c:v>3.7243678692568594</c:v>
                </c:pt>
                <c:pt idx="46">
                  <c:v>3.7243678692568594</c:v>
                </c:pt>
                <c:pt idx="47">
                  <c:v>3.7243678692568594</c:v>
                </c:pt>
                <c:pt idx="48">
                  <c:v>3.7243678692568594</c:v>
                </c:pt>
                <c:pt idx="49">
                  <c:v>3.7243678692568594</c:v>
                </c:pt>
                <c:pt idx="50">
                  <c:v>3.7243678692568594</c:v>
                </c:pt>
                <c:pt idx="51">
                  <c:v>3.7243678692568594</c:v>
                </c:pt>
                <c:pt idx="52">
                  <c:v>3.7243678692568594</c:v>
                </c:pt>
                <c:pt idx="53">
                  <c:v>3.7243678692568594</c:v>
                </c:pt>
                <c:pt idx="54">
                  <c:v>3.7243678692568594</c:v>
                </c:pt>
                <c:pt idx="55">
                  <c:v>3.7243678692568594</c:v>
                </c:pt>
                <c:pt idx="56">
                  <c:v>3.7243678692568594</c:v>
                </c:pt>
                <c:pt idx="57">
                  <c:v>3.7243678692568594</c:v>
                </c:pt>
                <c:pt idx="58">
                  <c:v>3.7243678692568594</c:v>
                </c:pt>
                <c:pt idx="59">
                  <c:v>3.7243678692568594</c:v>
                </c:pt>
                <c:pt idx="60">
                  <c:v>3.7243678692568594</c:v>
                </c:pt>
                <c:pt idx="61">
                  <c:v>35.298758865248224</c:v>
                </c:pt>
                <c:pt idx="62">
                  <c:v>35.298758865248224</c:v>
                </c:pt>
                <c:pt idx="63">
                  <c:v>35.298758865248224</c:v>
                </c:pt>
                <c:pt idx="64">
                  <c:v>35.298758865248224</c:v>
                </c:pt>
                <c:pt idx="65">
                  <c:v>35.298758865248224</c:v>
                </c:pt>
                <c:pt idx="66">
                  <c:v>35.298758865248224</c:v>
                </c:pt>
                <c:pt idx="67">
                  <c:v>35.298758865248224</c:v>
                </c:pt>
                <c:pt idx="68">
                  <c:v>35.298758865248224</c:v>
                </c:pt>
                <c:pt idx="69">
                  <c:v>35.298758865248224</c:v>
                </c:pt>
                <c:pt idx="70">
                  <c:v>35.298758865248224</c:v>
                </c:pt>
                <c:pt idx="71">
                  <c:v>35.298758865248224</c:v>
                </c:pt>
                <c:pt idx="72">
                  <c:v>35.298758865248224</c:v>
                </c:pt>
                <c:pt idx="73">
                  <c:v>35.298758865248224</c:v>
                </c:pt>
                <c:pt idx="74">
                  <c:v>35.298758865248224</c:v>
                </c:pt>
                <c:pt idx="75">
                  <c:v>35.298758865248224</c:v>
                </c:pt>
                <c:pt idx="76">
                  <c:v>35.298758865248224</c:v>
                </c:pt>
                <c:pt idx="77">
                  <c:v>35.298758865248224</c:v>
                </c:pt>
                <c:pt idx="78">
                  <c:v>35.298758865248224</c:v>
                </c:pt>
                <c:pt idx="79">
                  <c:v>35.298758865248224</c:v>
                </c:pt>
                <c:pt idx="80">
                  <c:v>35.298758865248224</c:v>
                </c:pt>
                <c:pt idx="81">
                  <c:v>35.298758865248224</c:v>
                </c:pt>
                <c:pt idx="82">
                  <c:v>35.298758865248224</c:v>
                </c:pt>
                <c:pt idx="83">
                  <c:v>35.298758865248224</c:v>
                </c:pt>
                <c:pt idx="84">
                  <c:v>35.298758865248224</c:v>
                </c:pt>
                <c:pt idx="85">
                  <c:v>35.298758865248224</c:v>
                </c:pt>
                <c:pt idx="86">
                  <c:v>35.298758865248224</c:v>
                </c:pt>
                <c:pt idx="87">
                  <c:v>35.298758865248224</c:v>
                </c:pt>
                <c:pt idx="88">
                  <c:v>35.298758865248224</c:v>
                </c:pt>
                <c:pt idx="89">
                  <c:v>35.298758865248224</c:v>
                </c:pt>
                <c:pt idx="90">
                  <c:v>35.298758865248224</c:v>
                </c:pt>
                <c:pt idx="91">
                  <c:v>35.298758865248224</c:v>
                </c:pt>
                <c:pt idx="92">
                  <c:v>35.298758865248224</c:v>
                </c:pt>
                <c:pt idx="93">
                  <c:v>35.298758865248224</c:v>
                </c:pt>
                <c:pt idx="94">
                  <c:v>35.298758865248224</c:v>
                </c:pt>
                <c:pt idx="95">
                  <c:v>35.298758865248224</c:v>
                </c:pt>
                <c:pt idx="96">
                  <c:v>35.298758865248224</c:v>
                </c:pt>
                <c:pt idx="97">
                  <c:v>35.298758865248224</c:v>
                </c:pt>
                <c:pt idx="98">
                  <c:v>35.298758865248224</c:v>
                </c:pt>
                <c:pt idx="99">
                  <c:v>35.298758865248224</c:v>
                </c:pt>
                <c:pt idx="100">
                  <c:v>35.298758865248224</c:v>
                </c:pt>
                <c:pt idx="101">
                  <c:v>35.298758865248224</c:v>
                </c:pt>
                <c:pt idx="102">
                  <c:v>35.298758865248224</c:v>
                </c:pt>
                <c:pt idx="103">
                  <c:v>35.298758865248224</c:v>
                </c:pt>
                <c:pt idx="104">
                  <c:v>35.298758865248224</c:v>
                </c:pt>
                <c:pt idx="105">
                  <c:v>35.298758865248224</c:v>
                </c:pt>
                <c:pt idx="106">
                  <c:v>35.298758865248224</c:v>
                </c:pt>
                <c:pt idx="107">
                  <c:v>35.298758865248224</c:v>
                </c:pt>
                <c:pt idx="108">
                  <c:v>35.298758865248224</c:v>
                </c:pt>
                <c:pt idx="109">
                  <c:v>35.298758865248224</c:v>
                </c:pt>
                <c:pt idx="110">
                  <c:v>35.298758865248224</c:v>
                </c:pt>
                <c:pt idx="111">
                  <c:v>35.298758865248224</c:v>
                </c:pt>
                <c:pt idx="112">
                  <c:v>35.298758865248224</c:v>
                </c:pt>
                <c:pt idx="113">
                  <c:v>35.298758865248224</c:v>
                </c:pt>
                <c:pt idx="114">
                  <c:v>35.298758865248224</c:v>
                </c:pt>
                <c:pt idx="115">
                  <c:v>35.298758865248224</c:v>
                </c:pt>
                <c:pt idx="116">
                  <c:v>35.298758865248224</c:v>
                </c:pt>
                <c:pt idx="117">
                  <c:v>35.298758865248224</c:v>
                </c:pt>
                <c:pt idx="118">
                  <c:v>35.298758865248224</c:v>
                </c:pt>
                <c:pt idx="119">
                  <c:v>35.298758865248224</c:v>
                </c:pt>
                <c:pt idx="120">
                  <c:v>35.298758865248224</c:v>
                </c:pt>
                <c:pt idx="121">
                  <c:v>35.298758865248224</c:v>
                </c:pt>
                <c:pt idx="122">
                  <c:v>35.298758865248224</c:v>
                </c:pt>
                <c:pt idx="123">
                  <c:v>35.298758865248224</c:v>
                </c:pt>
                <c:pt idx="124">
                  <c:v>35.298758865248224</c:v>
                </c:pt>
                <c:pt idx="125">
                  <c:v>35.298758865248224</c:v>
                </c:pt>
                <c:pt idx="126">
                  <c:v>35.298758865248224</c:v>
                </c:pt>
                <c:pt idx="127">
                  <c:v>35.298758865248224</c:v>
                </c:pt>
                <c:pt idx="128">
                  <c:v>35.298758865248224</c:v>
                </c:pt>
                <c:pt idx="129">
                  <c:v>35.298758865248224</c:v>
                </c:pt>
                <c:pt idx="130">
                  <c:v>35.298758865248224</c:v>
                </c:pt>
                <c:pt idx="131">
                  <c:v>35.298758865248224</c:v>
                </c:pt>
                <c:pt idx="132">
                  <c:v>35.298758865248224</c:v>
                </c:pt>
                <c:pt idx="133">
                  <c:v>35.298758865248224</c:v>
                </c:pt>
                <c:pt idx="134">
                  <c:v>35.298758865248224</c:v>
                </c:pt>
                <c:pt idx="135">
                  <c:v>35.298758865248224</c:v>
                </c:pt>
                <c:pt idx="136">
                  <c:v>35.298758865248224</c:v>
                </c:pt>
                <c:pt idx="137">
                  <c:v>35.298758865248224</c:v>
                </c:pt>
                <c:pt idx="138">
                  <c:v>35.298758865248224</c:v>
                </c:pt>
                <c:pt idx="139">
                  <c:v>35.298758865248224</c:v>
                </c:pt>
                <c:pt idx="140">
                  <c:v>35.298758865248224</c:v>
                </c:pt>
                <c:pt idx="141">
                  <c:v>35.298758865248224</c:v>
                </c:pt>
                <c:pt idx="142">
                  <c:v>35.298758865248224</c:v>
                </c:pt>
                <c:pt idx="143">
                  <c:v>35.298758865248224</c:v>
                </c:pt>
                <c:pt idx="144">
                  <c:v>35.298758865248224</c:v>
                </c:pt>
                <c:pt idx="145">
                  <c:v>35.298758865248224</c:v>
                </c:pt>
                <c:pt idx="146">
                  <c:v>35.298758865248224</c:v>
                </c:pt>
                <c:pt idx="147">
                  <c:v>35.298758865248224</c:v>
                </c:pt>
                <c:pt idx="148">
                  <c:v>35.298758865248224</c:v>
                </c:pt>
                <c:pt idx="149">
                  <c:v>35.298758865248224</c:v>
                </c:pt>
                <c:pt idx="150">
                  <c:v>35.298758865248224</c:v>
                </c:pt>
                <c:pt idx="151">
                  <c:v>35.298758865248224</c:v>
                </c:pt>
                <c:pt idx="152">
                  <c:v>35.298758865248224</c:v>
                </c:pt>
                <c:pt idx="153">
                  <c:v>35.298758865248224</c:v>
                </c:pt>
                <c:pt idx="154">
                  <c:v>35.298758865248224</c:v>
                </c:pt>
              </c:numCache>
            </c:numRef>
          </c:val>
          <c:smooth val="0"/>
          <c:extLst>
            <c:ext xmlns:c16="http://schemas.microsoft.com/office/drawing/2014/chart" uri="{C3380CC4-5D6E-409C-BE32-E72D297353CC}">
              <c16:uniqueId val="{00000003-A513-416B-A7CC-7AA7F0010EBE}"/>
            </c:ext>
          </c:extLst>
        </c:ser>
        <c:dLbls>
          <c:showLegendKey val="0"/>
          <c:showVal val="0"/>
          <c:showCatName val="0"/>
          <c:showSerName val="0"/>
          <c:showPercent val="0"/>
          <c:showBubbleSize val="0"/>
        </c:dLbls>
        <c:marker val="1"/>
        <c:smooth val="0"/>
        <c:axId val="237912448"/>
        <c:axId val="237913984"/>
      </c:lineChart>
      <c:catAx>
        <c:axId val="237912448"/>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237913984"/>
        <c:crosses val="autoZero"/>
        <c:auto val="1"/>
        <c:lblAlgn val="ctr"/>
        <c:lblOffset val="0"/>
        <c:noMultiLvlLbl val="0"/>
      </c:catAx>
      <c:valAx>
        <c:axId val="237913984"/>
        <c:scaling>
          <c:orientation val="minMax"/>
          <c:max val="120"/>
        </c:scaling>
        <c:delete val="0"/>
        <c:axPos val="l"/>
        <c:title>
          <c:tx>
            <c:rich>
              <a:bodyPr rot="-5400000" vert="horz"/>
              <a:lstStyle/>
              <a:p>
                <a:pPr>
                  <a:defRPr/>
                </a:pPr>
                <a:r>
                  <a:rPr lang="en-US"/>
                  <a:t>Number</a:t>
                </a:r>
              </a:p>
            </c:rich>
          </c:tx>
          <c:layout>
            <c:manualLayout>
              <c:xMode val="edge"/>
              <c:yMode val="edge"/>
              <c:x val="3.6680416527791336E-3"/>
              <c:y val="0.32591370346222642"/>
            </c:manualLayout>
          </c:layout>
          <c:overlay val="0"/>
        </c:title>
        <c:numFmt formatCode="#,##0" sourceLinked="0"/>
        <c:majorTickMark val="none"/>
        <c:minorTickMark val="none"/>
        <c:tickLblPos val="nextTo"/>
        <c:crossAx val="237912448"/>
        <c:crosses val="autoZero"/>
        <c:crossBetween val="midCat"/>
      </c:valAx>
      <c:spPr>
        <a:noFill/>
        <a:ln>
          <a:noFill/>
        </a:ln>
      </c:spPr>
    </c:plotArea>
    <c:legend>
      <c:legendPos val="b"/>
      <c:legendEntry>
        <c:idx val="3"/>
        <c:delete val="1"/>
      </c:legendEntry>
      <c:layout>
        <c:manualLayout>
          <c:xMode val="edge"/>
          <c:yMode val="edge"/>
          <c:x val="0.10587059620596206"/>
          <c:y val="0.90318333333333334"/>
          <c:w val="0.84462397599348793"/>
          <c:h val="9.2835526431679263E-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GB" sz="1200"/>
              <a:t>Mortality</a:t>
            </a:r>
            <a:r>
              <a:rPr lang="en-GB" sz="1200" baseline="0"/>
              <a:t> data: NoDs reported by reported date</a:t>
            </a:r>
            <a:endParaRPr lang="en-GB" sz="1200"/>
          </a:p>
        </c:rich>
      </c:tx>
      <c:overlay val="0"/>
    </c:title>
    <c:autoTitleDeleted val="0"/>
    <c:plotArea>
      <c:layout/>
      <c:lineChart>
        <c:grouping val="standard"/>
        <c:varyColors val="0"/>
        <c:ser>
          <c:idx val="0"/>
          <c:order val="0"/>
          <c:tx>
            <c:strRef>
              <c:f>'Mortality Data - Reported Date'!$C$4</c:f>
              <c:strCache>
                <c:ptCount val="1"/>
                <c:pt idx="0">
                  <c:v>Value</c:v>
                </c:pt>
              </c:strCache>
            </c:strRef>
          </c:tx>
          <c:spPr>
            <a:ln>
              <a:solidFill>
                <a:srgbClr val="0070C0"/>
              </a:solidFill>
            </a:ln>
          </c:spPr>
          <c:marker>
            <c:symbol val="diamond"/>
            <c:size val="5"/>
            <c:spPr>
              <a:solidFill>
                <a:srgbClr val="0070C0"/>
              </a:solidFill>
              <a:ln>
                <a:solidFill>
                  <a:srgbClr val="0070C0"/>
                </a:solidFill>
              </a:ln>
            </c:spPr>
          </c:marker>
          <c:trendline>
            <c:spPr>
              <a:ln w="28575">
                <a:solidFill>
                  <a:srgbClr val="00B050"/>
                </a:solidFill>
              </a:ln>
            </c:spPr>
            <c:trendlineType val="movingAvg"/>
            <c:period val="12"/>
            <c:dispRSqr val="0"/>
            <c:dispEq val="0"/>
          </c:trendline>
          <c:trendline>
            <c:spPr>
              <a:ln w="28575">
                <a:solidFill>
                  <a:srgbClr val="FF0000"/>
                </a:solidFill>
              </a:ln>
            </c:spPr>
            <c:trendlineType val="movingAvg"/>
            <c:period val="24"/>
            <c:dispRSqr val="0"/>
            <c:dispEq val="0"/>
          </c:trendline>
          <c:cat>
            <c:strRef>
              <c:f>'Mortality Data - Reported Date'!$B$5:$B$159</c:f>
              <c:strCache>
                <c:ptCount val="155"/>
                <c:pt idx="0">
                  <c:v>30/12/2018</c:v>
                </c:pt>
                <c:pt idx="1">
                  <c:v>06/01/2019</c:v>
                </c:pt>
                <c:pt idx="2">
                  <c:v>13/01/2019</c:v>
                </c:pt>
                <c:pt idx="3">
                  <c:v>20/01/2019</c:v>
                </c:pt>
                <c:pt idx="4">
                  <c:v>27/01/2019</c:v>
                </c:pt>
                <c:pt idx="5">
                  <c:v>03/02/2019</c:v>
                </c:pt>
                <c:pt idx="6">
                  <c:v>10/02/2019</c:v>
                </c:pt>
                <c:pt idx="7">
                  <c:v>17/02/2019</c:v>
                </c:pt>
                <c:pt idx="8">
                  <c:v>24/02/2019</c:v>
                </c:pt>
                <c:pt idx="9">
                  <c:v>03/03/2019</c:v>
                </c:pt>
                <c:pt idx="10">
                  <c:v>10/03/2019</c:v>
                </c:pt>
                <c:pt idx="11">
                  <c:v>17/03/2019</c:v>
                </c:pt>
                <c:pt idx="12">
                  <c:v>24/03/2019</c:v>
                </c:pt>
                <c:pt idx="13">
                  <c:v>31/03/2019</c:v>
                </c:pt>
                <c:pt idx="14">
                  <c:v>07/04/2019</c:v>
                </c:pt>
                <c:pt idx="15">
                  <c:v>14/04/2019</c:v>
                </c:pt>
                <c:pt idx="16">
                  <c:v>21/04/2019</c:v>
                </c:pt>
                <c:pt idx="17">
                  <c:v>28/04/2019</c:v>
                </c:pt>
                <c:pt idx="18">
                  <c:v>05/05/2019</c:v>
                </c:pt>
                <c:pt idx="19">
                  <c:v>12/05/2019</c:v>
                </c:pt>
                <c:pt idx="20">
                  <c:v>19/05/2019</c:v>
                </c:pt>
                <c:pt idx="21">
                  <c:v>26/05/2019</c:v>
                </c:pt>
                <c:pt idx="22">
                  <c:v>02/06/2019</c:v>
                </c:pt>
                <c:pt idx="23">
                  <c:v>09/06/2019</c:v>
                </c:pt>
                <c:pt idx="24">
                  <c:v>16/06/2019</c:v>
                </c:pt>
                <c:pt idx="25">
                  <c:v>23/06/2019</c:v>
                </c:pt>
                <c:pt idx="26">
                  <c:v>30/06/2019</c:v>
                </c:pt>
                <c:pt idx="27">
                  <c:v>07/07/2019</c:v>
                </c:pt>
                <c:pt idx="28">
                  <c:v>14/07/2019</c:v>
                </c:pt>
                <c:pt idx="29">
                  <c:v>21/07/2019</c:v>
                </c:pt>
                <c:pt idx="30">
                  <c:v>28/07/2019</c:v>
                </c:pt>
                <c:pt idx="31">
                  <c:v>04/08/2019</c:v>
                </c:pt>
                <c:pt idx="32">
                  <c:v>11/08/2019</c:v>
                </c:pt>
                <c:pt idx="33">
                  <c:v>18/08/2019</c:v>
                </c:pt>
                <c:pt idx="34">
                  <c:v>25/08/2019</c:v>
                </c:pt>
                <c:pt idx="35">
                  <c:v>01/09/2019</c:v>
                </c:pt>
                <c:pt idx="36">
                  <c:v>08/09/2019</c:v>
                </c:pt>
                <c:pt idx="37">
                  <c:v>15/09/2019</c:v>
                </c:pt>
                <c:pt idx="38">
                  <c:v>22/09/2019</c:v>
                </c:pt>
                <c:pt idx="39">
                  <c:v>29/09/2019</c:v>
                </c:pt>
                <c:pt idx="40">
                  <c:v>06/10/2019</c:v>
                </c:pt>
                <c:pt idx="41">
                  <c:v>13/10/2019</c:v>
                </c:pt>
                <c:pt idx="42">
                  <c:v>20/10/2019</c:v>
                </c:pt>
                <c:pt idx="43">
                  <c:v>27/10/2019</c:v>
                </c:pt>
                <c:pt idx="44">
                  <c:v>03/11/2019</c:v>
                </c:pt>
                <c:pt idx="45">
                  <c:v>10/11/2019</c:v>
                </c:pt>
                <c:pt idx="46">
                  <c:v>17/11/2019</c:v>
                </c:pt>
                <c:pt idx="47">
                  <c:v>24/11/2019</c:v>
                </c:pt>
                <c:pt idx="48">
                  <c:v>01/12/2019</c:v>
                </c:pt>
                <c:pt idx="49">
                  <c:v>08/12/2019</c:v>
                </c:pt>
                <c:pt idx="50">
                  <c:v>15/12/2019</c:v>
                </c:pt>
                <c:pt idx="51">
                  <c:v>22/12/2019</c:v>
                </c:pt>
                <c:pt idx="52">
                  <c:v>29/12/2019</c:v>
                </c:pt>
                <c:pt idx="53">
                  <c:v>05/01/2020</c:v>
                </c:pt>
                <c:pt idx="54">
                  <c:v>12/01/2020</c:v>
                </c:pt>
                <c:pt idx="55">
                  <c:v>19/01/2020</c:v>
                </c:pt>
                <c:pt idx="56">
                  <c:v>26/01/2020</c:v>
                </c:pt>
                <c:pt idx="57">
                  <c:v>02/02/2020</c:v>
                </c:pt>
                <c:pt idx="58">
                  <c:v>09/02/2020</c:v>
                </c:pt>
                <c:pt idx="59">
                  <c:v>16/02/2020</c:v>
                </c:pt>
                <c:pt idx="60">
                  <c:v>23/02/2020</c:v>
                </c:pt>
                <c:pt idx="61">
                  <c:v>01/03/2020</c:v>
                </c:pt>
                <c:pt idx="62">
                  <c:v>08/03/2020</c:v>
                </c:pt>
                <c:pt idx="63">
                  <c:v>15/03/2020</c:v>
                </c:pt>
                <c:pt idx="64">
                  <c:v>22/03/2020</c:v>
                </c:pt>
                <c:pt idx="65">
                  <c:v>29/03/2020</c:v>
                </c:pt>
                <c:pt idx="66">
                  <c:v>05/04/2020</c:v>
                </c:pt>
                <c:pt idx="67">
                  <c:v>12/04/2020</c:v>
                </c:pt>
                <c:pt idx="68">
                  <c:v>19/04/2020</c:v>
                </c:pt>
                <c:pt idx="69">
                  <c:v>26/04/2020</c:v>
                </c:pt>
                <c:pt idx="70">
                  <c:v>03/05/2020</c:v>
                </c:pt>
                <c:pt idx="71">
                  <c:v>10/05/2020</c:v>
                </c:pt>
                <c:pt idx="72">
                  <c:v>17/05/2020</c:v>
                </c:pt>
                <c:pt idx="73">
                  <c:v>24/05/2020</c:v>
                </c:pt>
                <c:pt idx="74">
                  <c:v>31/05/2020</c:v>
                </c:pt>
                <c:pt idx="75">
                  <c:v>07/06/2020</c:v>
                </c:pt>
                <c:pt idx="76">
                  <c:v>14/06/2020</c:v>
                </c:pt>
                <c:pt idx="77">
                  <c:v>21/06/2020</c:v>
                </c:pt>
                <c:pt idx="78">
                  <c:v>28/06/2020</c:v>
                </c:pt>
                <c:pt idx="79">
                  <c:v>05/07/2020</c:v>
                </c:pt>
                <c:pt idx="80">
                  <c:v>12/07/2020</c:v>
                </c:pt>
                <c:pt idx="81">
                  <c:v>19/07/2020</c:v>
                </c:pt>
                <c:pt idx="82">
                  <c:v>26/07/2020</c:v>
                </c:pt>
                <c:pt idx="83">
                  <c:v>02/08/2020</c:v>
                </c:pt>
                <c:pt idx="84">
                  <c:v>09/08/2020</c:v>
                </c:pt>
                <c:pt idx="85">
                  <c:v>16/08/2020</c:v>
                </c:pt>
                <c:pt idx="86">
                  <c:v>23/08/2020</c:v>
                </c:pt>
                <c:pt idx="87">
                  <c:v>30/08/2020</c:v>
                </c:pt>
                <c:pt idx="88">
                  <c:v>06/09/2020</c:v>
                </c:pt>
                <c:pt idx="89">
                  <c:v>13/09/2020</c:v>
                </c:pt>
                <c:pt idx="90">
                  <c:v>20/09/2020</c:v>
                </c:pt>
                <c:pt idx="91">
                  <c:v>27/09/2020</c:v>
                </c:pt>
                <c:pt idx="92">
                  <c:v>04/10/2020</c:v>
                </c:pt>
                <c:pt idx="93">
                  <c:v>11/10/2020</c:v>
                </c:pt>
                <c:pt idx="94">
                  <c:v>18/10/2020</c:v>
                </c:pt>
                <c:pt idx="95">
                  <c:v>25/10/2020</c:v>
                </c:pt>
                <c:pt idx="96">
                  <c:v>01/11/2020</c:v>
                </c:pt>
                <c:pt idx="97">
                  <c:v>08/11/2020</c:v>
                </c:pt>
                <c:pt idx="98">
                  <c:v>15/11/2020</c:v>
                </c:pt>
                <c:pt idx="99">
                  <c:v>22/11/2020</c:v>
                </c:pt>
                <c:pt idx="100">
                  <c:v>29/11/2020</c:v>
                </c:pt>
                <c:pt idx="101">
                  <c:v>06/12/2020</c:v>
                </c:pt>
                <c:pt idx="102">
                  <c:v>13/12/2020</c:v>
                </c:pt>
                <c:pt idx="103">
                  <c:v>20/12/2020</c:v>
                </c:pt>
                <c:pt idx="104">
                  <c:v>27/12/2020</c:v>
                </c:pt>
                <c:pt idx="105">
                  <c:v>03/01/2021</c:v>
                </c:pt>
                <c:pt idx="106">
                  <c:v>10/01/2021</c:v>
                </c:pt>
                <c:pt idx="107">
                  <c:v>17/01/2021</c:v>
                </c:pt>
                <c:pt idx="108">
                  <c:v>24/01/2021</c:v>
                </c:pt>
                <c:pt idx="109">
                  <c:v>31/01/2021</c:v>
                </c:pt>
                <c:pt idx="110">
                  <c:v>07/02/2021</c:v>
                </c:pt>
                <c:pt idx="111">
                  <c:v>14/02/2021</c:v>
                </c:pt>
                <c:pt idx="112">
                  <c:v>21/02/2021</c:v>
                </c:pt>
                <c:pt idx="113">
                  <c:v>28/02/2021</c:v>
                </c:pt>
                <c:pt idx="114">
                  <c:v>07/03/2021</c:v>
                </c:pt>
                <c:pt idx="115">
                  <c:v>14/03/2021</c:v>
                </c:pt>
                <c:pt idx="116">
                  <c:v>21/03/2021</c:v>
                </c:pt>
                <c:pt idx="117">
                  <c:v>28/03/2021</c:v>
                </c:pt>
                <c:pt idx="118">
                  <c:v>04/04/2021</c:v>
                </c:pt>
                <c:pt idx="119">
                  <c:v>11/04/2021</c:v>
                </c:pt>
                <c:pt idx="120">
                  <c:v>18/04/2021</c:v>
                </c:pt>
                <c:pt idx="121">
                  <c:v>25/04/2021</c:v>
                </c:pt>
                <c:pt idx="122">
                  <c:v>02/05/2021</c:v>
                </c:pt>
                <c:pt idx="123">
                  <c:v>09/05/2021</c:v>
                </c:pt>
                <c:pt idx="124">
                  <c:v>16/05/2021</c:v>
                </c:pt>
                <c:pt idx="125">
                  <c:v>23/05/2021</c:v>
                </c:pt>
                <c:pt idx="126">
                  <c:v>30/05/2021</c:v>
                </c:pt>
                <c:pt idx="127">
                  <c:v>06/06/2021</c:v>
                </c:pt>
                <c:pt idx="128">
                  <c:v>13/06/2021</c:v>
                </c:pt>
                <c:pt idx="129">
                  <c:v>20/06/2021</c:v>
                </c:pt>
                <c:pt idx="130">
                  <c:v>27/06/2021</c:v>
                </c:pt>
                <c:pt idx="131">
                  <c:v>04/07/2021</c:v>
                </c:pt>
                <c:pt idx="132">
                  <c:v>11/07/2021</c:v>
                </c:pt>
                <c:pt idx="133">
                  <c:v>18/07/2021</c:v>
                </c:pt>
                <c:pt idx="134">
                  <c:v>25/07/2021</c:v>
                </c:pt>
                <c:pt idx="135">
                  <c:v>01/08/2021</c:v>
                </c:pt>
                <c:pt idx="136">
                  <c:v>08/08/2021</c:v>
                </c:pt>
                <c:pt idx="137">
                  <c:v>15/08/2021</c:v>
                </c:pt>
                <c:pt idx="138">
                  <c:v>22/08/2021</c:v>
                </c:pt>
                <c:pt idx="139">
                  <c:v>29/08/2021</c:v>
                </c:pt>
                <c:pt idx="140">
                  <c:v>05/09/2021</c:v>
                </c:pt>
                <c:pt idx="141">
                  <c:v>12/09/2021</c:v>
                </c:pt>
                <c:pt idx="142">
                  <c:v>19/09/2021</c:v>
                </c:pt>
                <c:pt idx="143">
                  <c:v>26/09/2021</c:v>
                </c:pt>
                <c:pt idx="144">
                  <c:v>03/10/2021</c:v>
                </c:pt>
                <c:pt idx="145">
                  <c:v>10/10/2021</c:v>
                </c:pt>
                <c:pt idx="146">
                  <c:v>17/10/2021</c:v>
                </c:pt>
                <c:pt idx="147">
                  <c:v>24/10/2021</c:v>
                </c:pt>
                <c:pt idx="148">
                  <c:v>31/10/2021</c:v>
                </c:pt>
                <c:pt idx="149">
                  <c:v>07/11/2021</c:v>
                </c:pt>
                <c:pt idx="150">
                  <c:v>14/11/2021</c:v>
                </c:pt>
                <c:pt idx="151">
                  <c:v>21/11/2021</c:v>
                </c:pt>
                <c:pt idx="152">
                  <c:v>28/11/2021</c:v>
                </c:pt>
                <c:pt idx="153">
                  <c:v>05/12/2021</c:v>
                </c:pt>
                <c:pt idx="154">
                  <c:v>12/12/2021</c:v>
                </c:pt>
              </c:strCache>
            </c:strRef>
          </c:cat>
          <c:val>
            <c:numRef>
              <c:f>'Mortality Data - Reported Date'!$C$5:$C$159</c:f>
              <c:numCache>
                <c:formatCode>General</c:formatCode>
                <c:ptCount val="155"/>
                <c:pt idx="0">
                  <c:v>37</c:v>
                </c:pt>
                <c:pt idx="1">
                  <c:v>26</c:v>
                </c:pt>
                <c:pt idx="2">
                  <c:v>18</c:v>
                </c:pt>
                <c:pt idx="3">
                  <c:v>26</c:v>
                </c:pt>
                <c:pt idx="4">
                  <c:v>43</c:v>
                </c:pt>
                <c:pt idx="5">
                  <c:v>30</c:v>
                </c:pt>
                <c:pt idx="6">
                  <c:v>23</c:v>
                </c:pt>
                <c:pt idx="7">
                  <c:v>26</c:v>
                </c:pt>
                <c:pt idx="8">
                  <c:v>17</c:v>
                </c:pt>
                <c:pt idx="9">
                  <c:v>29</c:v>
                </c:pt>
                <c:pt idx="10">
                  <c:v>19</c:v>
                </c:pt>
                <c:pt idx="11">
                  <c:v>18</c:v>
                </c:pt>
                <c:pt idx="12">
                  <c:v>40</c:v>
                </c:pt>
                <c:pt idx="13">
                  <c:v>26</c:v>
                </c:pt>
                <c:pt idx="14">
                  <c:v>25</c:v>
                </c:pt>
                <c:pt idx="15">
                  <c:v>20</c:v>
                </c:pt>
                <c:pt idx="16">
                  <c:v>22</c:v>
                </c:pt>
                <c:pt idx="17">
                  <c:v>26</c:v>
                </c:pt>
                <c:pt idx="18">
                  <c:v>29</c:v>
                </c:pt>
                <c:pt idx="19">
                  <c:v>16</c:v>
                </c:pt>
                <c:pt idx="20">
                  <c:v>26</c:v>
                </c:pt>
                <c:pt idx="21">
                  <c:v>30</c:v>
                </c:pt>
                <c:pt idx="22">
                  <c:v>33</c:v>
                </c:pt>
                <c:pt idx="23">
                  <c:v>20</c:v>
                </c:pt>
                <c:pt idx="24">
                  <c:v>17</c:v>
                </c:pt>
                <c:pt idx="25">
                  <c:v>27</c:v>
                </c:pt>
                <c:pt idx="26">
                  <c:v>17</c:v>
                </c:pt>
                <c:pt idx="27">
                  <c:v>23</c:v>
                </c:pt>
                <c:pt idx="28">
                  <c:v>25</c:v>
                </c:pt>
                <c:pt idx="29">
                  <c:v>29</c:v>
                </c:pt>
                <c:pt idx="30">
                  <c:v>15</c:v>
                </c:pt>
                <c:pt idx="31">
                  <c:v>36</c:v>
                </c:pt>
                <c:pt idx="32">
                  <c:v>15</c:v>
                </c:pt>
                <c:pt idx="33">
                  <c:v>20</c:v>
                </c:pt>
                <c:pt idx="34">
                  <c:v>27</c:v>
                </c:pt>
                <c:pt idx="35">
                  <c:v>26</c:v>
                </c:pt>
                <c:pt idx="36">
                  <c:v>26</c:v>
                </c:pt>
                <c:pt idx="37">
                  <c:v>30</c:v>
                </c:pt>
                <c:pt idx="38">
                  <c:v>23</c:v>
                </c:pt>
                <c:pt idx="39">
                  <c:v>13</c:v>
                </c:pt>
                <c:pt idx="40">
                  <c:v>27</c:v>
                </c:pt>
                <c:pt idx="41">
                  <c:v>20</c:v>
                </c:pt>
                <c:pt idx="42">
                  <c:v>28</c:v>
                </c:pt>
                <c:pt idx="43">
                  <c:v>26</c:v>
                </c:pt>
                <c:pt idx="44">
                  <c:v>22</c:v>
                </c:pt>
                <c:pt idx="45">
                  <c:v>32</c:v>
                </c:pt>
                <c:pt idx="46">
                  <c:v>18</c:v>
                </c:pt>
                <c:pt idx="47">
                  <c:v>25</c:v>
                </c:pt>
                <c:pt idx="48">
                  <c:v>28</c:v>
                </c:pt>
                <c:pt idx="49">
                  <c:v>50</c:v>
                </c:pt>
                <c:pt idx="50">
                  <c:v>57</c:v>
                </c:pt>
                <c:pt idx="51">
                  <c:v>35</c:v>
                </c:pt>
                <c:pt idx="52">
                  <c:v>42</c:v>
                </c:pt>
                <c:pt idx="53">
                  <c:v>40</c:v>
                </c:pt>
                <c:pt idx="54">
                  <c:v>50</c:v>
                </c:pt>
                <c:pt idx="55">
                  <c:v>45</c:v>
                </c:pt>
                <c:pt idx="56">
                  <c:v>57</c:v>
                </c:pt>
                <c:pt idx="57">
                  <c:v>54</c:v>
                </c:pt>
                <c:pt idx="58">
                  <c:v>47</c:v>
                </c:pt>
                <c:pt idx="59">
                  <c:v>48</c:v>
                </c:pt>
                <c:pt idx="60">
                  <c:v>49</c:v>
                </c:pt>
                <c:pt idx="61">
                  <c:v>55</c:v>
                </c:pt>
                <c:pt idx="62">
                  <c:v>40</c:v>
                </c:pt>
                <c:pt idx="63">
                  <c:v>43</c:v>
                </c:pt>
                <c:pt idx="64">
                  <c:v>45</c:v>
                </c:pt>
                <c:pt idx="65">
                  <c:v>77</c:v>
                </c:pt>
                <c:pt idx="66">
                  <c:v>111</c:v>
                </c:pt>
                <c:pt idx="67">
                  <c:v>120</c:v>
                </c:pt>
                <c:pt idx="68">
                  <c:v>110</c:v>
                </c:pt>
                <c:pt idx="69">
                  <c:v>89</c:v>
                </c:pt>
                <c:pt idx="70">
                  <c:v>84</c:v>
                </c:pt>
                <c:pt idx="71">
                  <c:v>65</c:v>
                </c:pt>
                <c:pt idx="72">
                  <c:v>57</c:v>
                </c:pt>
                <c:pt idx="73">
                  <c:v>42</c:v>
                </c:pt>
                <c:pt idx="74">
                  <c:v>53</c:v>
                </c:pt>
                <c:pt idx="75">
                  <c:v>53</c:v>
                </c:pt>
                <c:pt idx="76">
                  <c:v>63</c:v>
                </c:pt>
                <c:pt idx="77">
                  <c:v>54</c:v>
                </c:pt>
                <c:pt idx="78">
                  <c:v>50</c:v>
                </c:pt>
                <c:pt idx="79">
                  <c:v>64</c:v>
                </c:pt>
                <c:pt idx="80">
                  <c:v>54</c:v>
                </c:pt>
                <c:pt idx="81">
                  <c:v>45</c:v>
                </c:pt>
                <c:pt idx="82">
                  <c:v>46</c:v>
                </c:pt>
                <c:pt idx="83">
                  <c:v>58</c:v>
                </c:pt>
                <c:pt idx="84">
                  <c:v>58</c:v>
                </c:pt>
                <c:pt idx="85">
                  <c:v>44</c:v>
                </c:pt>
                <c:pt idx="86">
                  <c:v>50</c:v>
                </c:pt>
                <c:pt idx="87">
                  <c:v>40</c:v>
                </c:pt>
                <c:pt idx="88">
                  <c:v>47</c:v>
                </c:pt>
                <c:pt idx="89">
                  <c:v>34</c:v>
                </c:pt>
                <c:pt idx="90">
                  <c:v>54</c:v>
                </c:pt>
                <c:pt idx="91">
                  <c:v>53</c:v>
                </c:pt>
                <c:pt idx="92">
                  <c:v>47</c:v>
                </c:pt>
                <c:pt idx="93">
                  <c:v>48</c:v>
                </c:pt>
                <c:pt idx="94">
                  <c:v>40</c:v>
                </c:pt>
                <c:pt idx="95">
                  <c:v>60</c:v>
                </c:pt>
                <c:pt idx="96">
                  <c:v>50</c:v>
                </c:pt>
                <c:pt idx="97">
                  <c:v>63</c:v>
                </c:pt>
                <c:pt idx="98">
                  <c:v>58</c:v>
                </c:pt>
                <c:pt idx="99">
                  <c:v>57</c:v>
                </c:pt>
                <c:pt idx="100">
                  <c:v>57</c:v>
                </c:pt>
                <c:pt idx="101">
                  <c:v>56</c:v>
                </c:pt>
                <c:pt idx="102">
                  <c:v>49</c:v>
                </c:pt>
                <c:pt idx="103">
                  <c:v>60</c:v>
                </c:pt>
                <c:pt idx="104">
                  <c:v>69</c:v>
                </c:pt>
                <c:pt idx="105">
                  <c:v>59</c:v>
                </c:pt>
                <c:pt idx="106">
                  <c:v>103</c:v>
                </c:pt>
                <c:pt idx="107">
                  <c:v>121</c:v>
                </c:pt>
                <c:pt idx="108">
                  <c:v>98</c:v>
                </c:pt>
                <c:pt idx="109">
                  <c:v>63</c:v>
                </c:pt>
                <c:pt idx="110">
                  <c:v>66</c:v>
                </c:pt>
                <c:pt idx="111">
                  <c:v>69</c:v>
                </c:pt>
                <c:pt idx="112">
                  <c:v>69</c:v>
                </c:pt>
                <c:pt idx="113">
                  <c:v>57</c:v>
                </c:pt>
                <c:pt idx="114">
                  <c:v>53</c:v>
                </c:pt>
                <c:pt idx="115">
                  <c:v>35</c:v>
                </c:pt>
                <c:pt idx="116">
                  <c:v>50</c:v>
                </c:pt>
                <c:pt idx="117">
                  <c:v>44</c:v>
                </c:pt>
                <c:pt idx="118">
                  <c:v>48</c:v>
                </c:pt>
                <c:pt idx="119">
                  <c:v>56</c:v>
                </c:pt>
                <c:pt idx="120">
                  <c:v>67</c:v>
                </c:pt>
                <c:pt idx="121">
                  <c:v>59</c:v>
                </c:pt>
                <c:pt idx="122">
                  <c:v>51</c:v>
                </c:pt>
                <c:pt idx="123">
                  <c:v>54</c:v>
                </c:pt>
                <c:pt idx="124">
                  <c:v>36</c:v>
                </c:pt>
                <c:pt idx="125">
                  <c:v>50</c:v>
                </c:pt>
                <c:pt idx="126">
                  <c:v>52</c:v>
                </c:pt>
                <c:pt idx="127">
                  <c:v>52</c:v>
                </c:pt>
                <c:pt idx="128">
                  <c:v>53</c:v>
                </c:pt>
                <c:pt idx="129">
                  <c:v>50</c:v>
                </c:pt>
                <c:pt idx="130">
                  <c:v>53</c:v>
                </c:pt>
                <c:pt idx="131">
                  <c:v>52</c:v>
                </c:pt>
                <c:pt idx="132">
                  <c:v>56</c:v>
                </c:pt>
                <c:pt idx="133">
                  <c:v>64</c:v>
                </c:pt>
                <c:pt idx="134">
                  <c:v>41</c:v>
                </c:pt>
                <c:pt idx="135">
                  <c:v>45</c:v>
                </c:pt>
                <c:pt idx="136">
                  <c:v>44</c:v>
                </c:pt>
                <c:pt idx="137">
                  <c:v>48</c:v>
                </c:pt>
                <c:pt idx="138">
                  <c:v>63</c:v>
                </c:pt>
                <c:pt idx="139">
                  <c:v>49</c:v>
                </c:pt>
                <c:pt idx="140">
                  <c:v>58</c:v>
                </c:pt>
                <c:pt idx="141">
                  <c:v>69</c:v>
                </c:pt>
                <c:pt idx="142">
                  <c:v>60</c:v>
                </c:pt>
                <c:pt idx="143">
                  <c:v>62</c:v>
                </c:pt>
                <c:pt idx="144">
                  <c:v>57</c:v>
                </c:pt>
                <c:pt idx="145">
                  <c:v>64</c:v>
                </c:pt>
                <c:pt idx="146">
                  <c:v>45</c:v>
                </c:pt>
                <c:pt idx="147">
                  <c:v>59</c:v>
                </c:pt>
                <c:pt idx="148">
                  <c:v>48</c:v>
                </c:pt>
                <c:pt idx="149">
                  <c:v>72</c:v>
                </c:pt>
                <c:pt idx="150">
                  <c:v>62</c:v>
                </c:pt>
                <c:pt idx="151">
                  <c:v>68</c:v>
                </c:pt>
                <c:pt idx="152">
                  <c:v>75</c:v>
                </c:pt>
                <c:pt idx="153">
                  <c:v>55</c:v>
                </c:pt>
                <c:pt idx="154">
                  <c:v>86</c:v>
                </c:pt>
              </c:numCache>
            </c:numRef>
          </c:val>
          <c:smooth val="0"/>
          <c:extLst>
            <c:ext xmlns:c16="http://schemas.microsoft.com/office/drawing/2014/chart" uri="{C3380CC4-5D6E-409C-BE32-E72D297353CC}">
              <c16:uniqueId val="{00000002-001B-4963-9D1C-052E096F765B}"/>
            </c:ext>
          </c:extLst>
        </c:ser>
        <c:dLbls>
          <c:showLegendKey val="0"/>
          <c:showVal val="0"/>
          <c:showCatName val="0"/>
          <c:showSerName val="0"/>
          <c:showPercent val="0"/>
          <c:showBubbleSize val="0"/>
        </c:dLbls>
        <c:marker val="1"/>
        <c:smooth val="0"/>
        <c:axId val="37926784"/>
        <c:axId val="38149504"/>
      </c:lineChart>
      <c:catAx>
        <c:axId val="37926784"/>
        <c:scaling>
          <c:orientation val="minMax"/>
        </c:scaling>
        <c:delete val="0"/>
        <c:axPos val="b"/>
        <c:numFmt formatCode="General" sourceLinked="0"/>
        <c:majorTickMark val="out"/>
        <c:minorTickMark val="none"/>
        <c:tickLblPos val="nextTo"/>
        <c:crossAx val="38149504"/>
        <c:crosses val="autoZero"/>
        <c:auto val="1"/>
        <c:lblAlgn val="ctr"/>
        <c:lblOffset val="100"/>
        <c:noMultiLvlLbl val="0"/>
      </c:catAx>
      <c:valAx>
        <c:axId val="38149504"/>
        <c:scaling>
          <c:orientation val="minMax"/>
        </c:scaling>
        <c:delete val="0"/>
        <c:axPos val="l"/>
        <c:majorGridlines/>
        <c:numFmt formatCode="General" sourceLinked="1"/>
        <c:majorTickMark val="out"/>
        <c:minorTickMark val="none"/>
        <c:tickLblPos val="nextTo"/>
        <c:crossAx val="3792678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603250</xdr:colOff>
      <xdr:row>21</xdr:row>
      <xdr:rowOff>173789</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795</xdr:colOff>
      <xdr:row>1</xdr:row>
      <xdr:rowOff>4849</xdr:rowOff>
    </xdr:from>
    <xdr:to>
      <xdr:col>23</xdr:col>
      <xdr:colOff>598488</xdr:colOff>
      <xdr:row>21</xdr:row>
      <xdr:rowOff>180473</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44</xdr:row>
      <xdr:rowOff>0</xdr:rowOff>
    </xdr:from>
    <xdr:to>
      <xdr:col>11</xdr:col>
      <xdr:colOff>596900</xdr:colOff>
      <xdr:row>65</xdr:row>
      <xdr:rowOff>6351</xdr:rowOff>
    </xdr:to>
    <xdr:graphicFrame macro="">
      <xdr:nvGraphicFramePr>
        <xdr:cNvPr id="4" name="Chart 3">
          <a:extLst>
            <a:ext uri="{FF2B5EF4-FFF2-40B4-BE49-F238E27FC236}">
              <a16:creationId xmlns:a16="http://schemas.microsoft.com/office/drawing/2014/main" id="{66F520D4-9FCB-4B3C-B19A-40665C0F7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0</xdr:colOff>
      <xdr:row>44</xdr:row>
      <xdr:rowOff>1</xdr:rowOff>
    </xdr:from>
    <xdr:to>
      <xdr:col>23</xdr:col>
      <xdr:colOff>602457</xdr:colOff>
      <xdr:row>65</xdr:row>
      <xdr:rowOff>28048</xdr:rowOff>
    </xdr:to>
    <xdr:graphicFrame macro="">
      <xdr:nvGraphicFramePr>
        <xdr:cNvPr id="5" name="Chart 4">
          <a:extLst>
            <a:ext uri="{FF2B5EF4-FFF2-40B4-BE49-F238E27FC236}">
              <a16:creationId xmlns:a16="http://schemas.microsoft.com/office/drawing/2014/main" id="{2671BF4A-F370-4ED9-BFF5-98056702C7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519613</xdr:colOff>
      <xdr:row>51</xdr:row>
      <xdr:rowOff>113966</xdr:rowOff>
    </xdr:from>
    <xdr:to>
      <xdr:col>5</xdr:col>
      <xdr:colOff>149057</xdr:colOff>
      <xdr:row>52</xdr:row>
      <xdr:rowOff>180807</xdr:rowOff>
    </xdr:to>
    <xdr:grpSp>
      <xdr:nvGrpSpPr>
        <xdr:cNvPr id="11" name="Group 10">
          <a:extLst>
            <a:ext uri="{FF2B5EF4-FFF2-40B4-BE49-F238E27FC236}">
              <a16:creationId xmlns:a16="http://schemas.microsoft.com/office/drawing/2014/main" id="{FB50A33B-716C-4121-840E-C1759061C548}"/>
            </a:ext>
          </a:extLst>
        </xdr:cNvPr>
        <xdr:cNvGrpSpPr/>
      </xdr:nvGrpSpPr>
      <xdr:grpSpPr>
        <a:xfrm>
          <a:off x="2607176" y="7135813"/>
          <a:ext cx="240631" cy="0"/>
          <a:chOff x="5964419" y="3284050"/>
          <a:chExt cx="240631" cy="254000"/>
        </a:xfrm>
      </xdr:grpSpPr>
      <xdr:sp macro="" textlink="">
        <xdr:nvSpPr>
          <xdr:cNvPr id="12" name="Oval 11">
            <a:extLst>
              <a:ext uri="{FF2B5EF4-FFF2-40B4-BE49-F238E27FC236}">
                <a16:creationId xmlns:a16="http://schemas.microsoft.com/office/drawing/2014/main" id="{33974BBD-9AFC-42A0-876F-A1542F75B1A9}"/>
              </a:ext>
            </a:extLst>
          </xdr:cNvPr>
          <xdr:cNvSpPr/>
        </xdr:nvSpPr>
        <xdr:spPr>
          <a:xfrm>
            <a:off x="6006000" y="3339000"/>
            <a:ext cx="180000" cy="180000"/>
          </a:xfrm>
          <a:prstGeom prst="ellipse">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GB" sz="1100"/>
              <a:t>.</a:t>
            </a:r>
          </a:p>
        </xdr:txBody>
      </xdr:sp>
      <xdr:sp macro="" textlink="">
        <xdr:nvSpPr>
          <xdr:cNvPr id="13" name="TextBox 6">
            <a:extLst>
              <a:ext uri="{FF2B5EF4-FFF2-40B4-BE49-F238E27FC236}">
                <a16:creationId xmlns:a16="http://schemas.microsoft.com/office/drawing/2014/main" id="{F7A9F6CD-066A-4596-9314-8EBCB167F25B}"/>
              </a:ext>
            </a:extLst>
          </xdr:cNvPr>
          <xdr:cNvSpPr txBox="1"/>
        </xdr:nvSpPr>
        <xdr:spPr>
          <a:xfrm>
            <a:off x="5964419" y="3284050"/>
            <a:ext cx="240631"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GB" sz="1200" b="1"/>
              <a:t>1</a:t>
            </a:r>
          </a:p>
        </xdr:txBody>
      </xdr:sp>
    </xdr:grpSp>
    <xdr:clientData/>
  </xdr:twoCellAnchor>
  <xdr:twoCellAnchor>
    <xdr:from>
      <xdr:col>4</xdr:col>
      <xdr:colOff>471906</xdr:colOff>
      <xdr:row>8</xdr:row>
      <xdr:rowOff>137695</xdr:rowOff>
    </xdr:from>
    <xdr:to>
      <xdr:col>5</xdr:col>
      <xdr:colOff>104273</xdr:colOff>
      <xdr:row>10</xdr:row>
      <xdr:rowOff>17379</xdr:rowOff>
    </xdr:to>
    <xdr:grpSp>
      <xdr:nvGrpSpPr>
        <xdr:cNvPr id="14" name="Group 13">
          <a:extLst>
            <a:ext uri="{FF2B5EF4-FFF2-40B4-BE49-F238E27FC236}">
              <a16:creationId xmlns:a16="http://schemas.microsoft.com/office/drawing/2014/main" id="{5CCB0C57-2613-4311-9BA5-A2F8DCEECDCE}"/>
            </a:ext>
          </a:extLst>
        </xdr:cNvPr>
        <xdr:cNvGrpSpPr/>
      </xdr:nvGrpSpPr>
      <xdr:grpSpPr>
        <a:xfrm>
          <a:off x="2559469" y="1598195"/>
          <a:ext cx="243554" cy="244809"/>
          <a:chOff x="5964419" y="3284050"/>
          <a:chExt cx="240631" cy="254000"/>
        </a:xfrm>
      </xdr:grpSpPr>
      <xdr:sp macro="" textlink="">
        <xdr:nvSpPr>
          <xdr:cNvPr id="15" name="Oval 14">
            <a:extLst>
              <a:ext uri="{FF2B5EF4-FFF2-40B4-BE49-F238E27FC236}">
                <a16:creationId xmlns:a16="http://schemas.microsoft.com/office/drawing/2014/main" id="{BC97AA79-A042-47B2-A063-5031EE3BE56D}"/>
              </a:ext>
            </a:extLst>
          </xdr:cNvPr>
          <xdr:cNvSpPr/>
        </xdr:nvSpPr>
        <xdr:spPr>
          <a:xfrm>
            <a:off x="6006000" y="3339000"/>
            <a:ext cx="180000" cy="180000"/>
          </a:xfrm>
          <a:prstGeom prst="ellipse">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GB" sz="1100"/>
              <a:t>.</a:t>
            </a:r>
          </a:p>
        </xdr:txBody>
      </xdr:sp>
      <xdr:sp macro="" textlink="">
        <xdr:nvSpPr>
          <xdr:cNvPr id="16" name="TextBox 6">
            <a:extLst>
              <a:ext uri="{FF2B5EF4-FFF2-40B4-BE49-F238E27FC236}">
                <a16:creationId xmlns:a16="http://schemas.microsoft.com/office/drawing/2014/main" id="{899AACEA-738E-400E-9B41-474D93F612E8}"/>
              </a:ext>
            </a:extLst>
          </xdr:cNvPr>
          <xdr:cNvSpPr txBox="1"/>
        </xdr:nvSpPr>
        <xdr:spPr>
          <a:xfrm>
            <a:off x="5964419" y="3284050"/>
            <a:ext cx="240631"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GB" sz="1200" b="1"/>
              <a:t>1</a:t>
            </a:r>
          </a:p>
        </xdr:txBody>
      </xdr:sp>
    </xdr:grpSp>
    <xdr:clientData/>
  </xdr:twoCellAnchor>
  <xdr:twoCellAnchor>
    <xdr:from>
      <xdr:col>5</xdr:col>
      <xdr:colOff>213226</xdr:colOff>
      <xdr:row>5</xdr:row>
      <xdr:rowOff>124243</xdr:rowOff>
    </xdr:from>
    <xdr:to>
      <xdr:col>5</xdr:col>
      <xdr:colOff>453857</xdr:colOff>
      <xdr:row>7</xdr:row>
      <xdr:rowOff>8522</xdr:rowOff>
    </xdr:to>
    <xdr:grpSp>
      <xdr:nvGrpSpPr>
        <xdr:cNvPr id="17" name="Group 16">
          <a:extLst>
            <a:ext uri="{FF2B5EF4-FFF2-40B4-BE49-F238E27FC236}">
              <a16:creationId xmlns:a16="http://schemas.microsoft.com/office/drawing/2014/main" id="{04E5FA87-9A18-4B16-96F3-EF9EB75A2044}"/>
            </a:ext>
          </a:extLst>
        </xdr:cNvPr>
        <xdr:cNvGrpSpPr/>
      </xdr:nvGrpSpPr>
      <xdr:grpSpPr>
        <a:xfrm>
          <a:off x="2911976" y="1037056"/>
          <a:ext cx="240631" cy="249404"/>
          <a:chOff x="5964419" y="3284050"/>
          <a:chExt cx="240631" cy="254000"/>
        </a:xfrm>
      </xdr:grpSpPr>
      <xdr:sp macro="" textlink="">
        <xdr:nvSpPr>
          <xdr:cNvPr id="18" name="Oval 17">
            <a:extLst>
              <a:ext uri="{FF2B5EF4-FFF2-40B4-BE49-F238E27FC236}">
                <a16:creationId xmlns:a16="http://schemas.microsoft.com/office/drawing/2014/main" id="{95892807-E4F7-49F3-8CF0-B7589002157B}"/>
              </a:ext>
            </a:extLst>
          </xdr:cNvPr>
          <xdr:cNvSpPr/>
        </xdr:nvSpPr>
        <xdr:spPr>
          <a:xfrm>
            <a:off x="6006000" y="3339000"/>
            <a:ext cx="180000" cy="180000"/>
          </a:xfrm>
          <a:prstGeom prst="ellipse">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GB" sz="1100"/>
              <a:t>.</a:t>
            </a:r>
          </a:p>
        </xdr:txBody>
      </xdr:sp>
      <xdr:sp macro="" textlink="">
        <xdr:nvSpPr>
          <xdr:cNvPr id="19" name="TextBox 6">
            <a:extLst>
              <a:ext uri="{FF2B5EF4-FFF2-40B4-BE49-F238E27FC236}">
                <a16:creationId xmlns:a16="http://schemas.microsoft.com/office/drawing/2014/main" id="{6FFE80CC-7070-4F57-B06E-FA088079D795}"/>
              </a:ext>
            </a:extLst>
          </xdr:cNvPr>
          <xdr:cNvSpPr txBox="1"/>
        </xdr:nvSpPr>
        <xdr:spPr>
          <a:xfrm>
            <a:off x="5964419" y="3284050"/>
            <a:ext cx="240631"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GB" sz="1200" b="1"/>
              <a:t>2</a:t>
            </a:r>
          </a:p>
        </xdr:txBody>
      </xdr:sp>
    </xdr:grpSp>
    <xdr:clientData/>
  </xdr:twoCellAnchor>
  <xdr:twoCellAnchor>
    <xdr:from>
      <xdr:col>6</xdr:col>
      <xdr:colOff>74027</xdr:colOff>
      <xdr:row>2</xdr:row>
      <xdr:rowOff>168025</xdr:rowOff>
    </xdr:from>
    <xdr:to>
      <xdr:col>6</xdr:col>
      <xdr:colOff>314658</xdr:colOff>
      <xdr:row>4</xdr:row>
      <xdr:rowOff>47710</xdr:rowOff>
    </xdr:to>
    <xdr:grpSp>
      <xdr:nvGrpSpPr>
        <xdr:cNvPr id="20" name="Group 19">
          <a:extLst>
            <a:ext uri="{FF2B5EF4-FFF2-40B4-BE49-F238E27FC236}">
              <a16:creationId xmlns:a16="http://schemas.microsoft.com/office/drawing/2014/main" id="{EF03D03D-D2DE-41B5-8080-567D70A15684}"/>
            </a:ext>
          </a:extLst>
        </xdr:cNvPr>
        <xdr:cNvGrpSpPr/>
      </xdr:nvGrpSpPr>
      <xdr:grpSpPr>
        <a:xfrm>
          <a:off x="3383965" y="533150"/>
          <a:ext cx="240631" cy="244810"/>
          <a:chOff x="5964419" y="3284050"/>
          <a:chExt cx="240631" cy="254000"/>
        </a:xfrm>
      </xdr:grpSpPr>
      <xdr:sp macro="" textlink="">
        <xdr:nvSpPr>
          <xdr:cNvPr id="21" name="Oval 20">
            <a:extLst>
              <a:ext uri="{FF2B5EF4-FFF2-40B4-BE49-F238E27FC236}">
                <a16:creationId xmlns:a16="http://schemas.microsoft.com/office/drawing/2014/main" id="{D0FFEEBB-2AF3-4FBE-87EA-D1437360ABE4}"/>
              </a:ext>
            </a:extLst>
          </xdr:cNvPr>
          <xdr:cNvSpPr/>
        </xdr:nvSpPr>
        <xdr:spPr>
          <a:xfrm>
            <a:off x="6006000" y="3339000"/>
            <a:ext cx="180000" cy="180000"/>
          </a:xfrm>
          <a:prstGeom prst="ellipse">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GB" sz="1100"/>
              <a:t>.</a:t>
            </a:r>
          </a:p>
        </xdr:txBody>
      </xdr:sp>
      <xdr:sp macro="" textlink="">
        <xdr:nvSpPr>
          <xdr:cNvPr id="22" name="TextBox 6">
            <a:extLst>
              <a:ext uri="{FF2B5EF4-FFF2-40B4-BE49-F238E27FC236}">
                <a16:creationId xmlns:a16="http://schemas.microsoft.com/office/drawing/2014/main" id="{BD5461B4-E97A-4D35-A0B7-41F6F723582F}"/>
              </a:ext>
            </a:extLst>
          </xdr:cNvPr>
          <xdr:cNvSpPr txBox="1"/>
        </xdr:nvSpPr>
        <xdr:spPr>
          <a:xfrm>
            <a:off x="5964419" y="3284050"/>
            <a:ext cx="240631"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GB" sz="1200" b="1"/>
              <a:t>3</a:t>
            </a:r>
          </a:p>
        </xdr:txBody>
      </xdr:sp>
    </xdr:grpSp>
    <xdr:clientData/>
  </xdr:twoCellAnchor>
  <xdr:twoCellAnchor>
    <xdr:from>
      <xdr:col>8</xdr:col>
      <xdr:colOff>525963</xdr:colOff>
      <xdr:row>2</xdr:row>
      <xdr:rowOff>120316</xdr:rowOff>
    </xdr:from>
    <xdr:to>
      <xdr:col>9</xdr:col>
      <xdr:colOff>155407</xdr:colOff>
      <xdr:row>4</xdr:row>
      <xdr:rowOff>1</xdr:rowOff>
    </xdr:to>
    <xdr:grpSp>
      <xdr:nvGrpSpPr>
        <xdr:cNvPr id="23" name="Group 22">
          <a:extLst>
            <a:ext uri="{FF2B5EF4-FFF2-40B4-BE49-F238E27FC236}">
              <a16:creationId xmlns:a16="http://schemas.microsoft.com/office/drawing/2014/main" id="{70DB07D5-35A1-4AF2-9D59-5221AA902E97}"/>
            </a:ext>
          </a:extLst>
        </xdr:cNvPr>
        <xdr:cNvGrpSpPr/>
      </xdr:nvGrpSpPr>
      <xdr:grpSpPr>
        <a:xfrm>
          <a:off x="5058276" y="485441"/>
          <a:ext cx="240631" cy="244810"/>
          <a:chOff x="5964419" y="3284050"/>
          <a:chExt cx="240631" cy="254000"/>
        </a:xfrm>
      </xdr:grpSpPr>
      <xdr:sp macro="" textlink="">
        <xdr:nvSpPr>
          <xdr:cNvPr id="24" name="Oval 23">
            <a:extLst>
              <a:ext uri="{FF2B5EF4-FFF2-40B4-BE49-F238E27FC236}">
                <a16:creationId xmlns:a16="http://schemas.microsoft.com/office/drawing/2014/main" id="{D27F6DD2-B0D4-4E51-B608-94F94A84694F}"/>
              </a:ext>
            </a:extLst>
          </xdr:cNvPr>
          <xdr:cNvSpPr/>
        </xdr:nvSpPr>
        <xdr:spPr>
          <a:xfrm>
            <a:off x="6006000" y="3339000"/>
            <a:ext cx="180000" cy="180000"/>
          </a:xfrm>
          <a:prstGeom prst="ellipse">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GB" sz="1100"/>
              <a:t>.</a:t>
            </a:r>
          </a:p>
        </xdr:txBody>
      </xdr:sp>
      <xdr:sp macro="" textlink="">
        <xdr:nvSpPr>
          <xdr:cNvPr id="25" name="TextBox 6">
            <a:extLst>
              <a:ext uri="{FF2B5EF4-FFF2-40B4-BE49-F238E27FC236}">
                <a16:creationId xmlns:a16="http://schemas.microsoft.com/office/drawing/2014/main" id="{76C3960F-A5D0-4A31-8F33-BABCB31E41C4}"/>
              </a:ext>
            </a:extLst>
          </xdr:cNvPr>
          <xdr:cNvSpPr txBox="1"/>
        </xdr:nvSpPr>
        <xdr:spPr>
          <a:xfrm>
            <a:off x="5964419" y="3284050"/>
            <a:ext cx="240631"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GB" sz="1200" b="1"/>
              <a:t>5</a:t>
            </a:r>
          </a:p>
        </xdr:txBody>
      </xdr:sp>
    </xdr:grpSp>
    <xdr:clientData/>
  </xdr:twoCellAnchor>
  <xdr:twoCellAnchor>
    <xdr:from>
      <xdr:col>6</xdr:col>
      <xdr:colOff>488698</xdr:colOff>
      <xdr:row>12</xdr:row>
      <xdr:rowOff>114383</xdr:rowOff>
    </xdr:from>
    <xdr:to>
      <xdr:col>7</xdr:col>
      <xdr:colOff>118142</xdr:colOff>
      <xdr:row>13</xdr:row>
      <xdr:rowOff>181225</xdr:rowOff>
    </xdr:to>
    <xdr:grpSp>
      <xdr:nvGrpSpPr>
        <xdr:cNvPr id="26" name="Group 25">
          <a:extLst>
            <a:ext uri="{FF2B5EF4-FFF2-40B4-BE49-F238E27FC236}">
              <a16:creationId xmlns:a16="http://schemas.microsoft.com/office/drawing/2014/main" id="{102AF20F-619B-4B88-B273-98D3810C944B}"/>
            </a:ext>
          </a:extLst>
        </xdr:cNvPr>
        <xdr:cNvGrpSpPr/>
      </xdr:nvGrpSpPr>
      <xdr:grpSpPr>
        <a:xfrm>
          <a:off x="3798636" y="2305133"/>
          <a:ext cx="240631" cy="249405"/>
          <a:chOff x="5964419" y="3284050"/>
          <a:chExt cx="240631" cy="254000"/>
        </a:xfrm>
      </xdr:grpSpPr>
      <xdr:sp macro="" textlink="">
        <xdr:nvSpPr>
          <xdr:cNvPr id="27" name="Oval 26">
            <a:extLst>
              <a:ext uri="{FF2B5EF4-FFF2-40B4-BE49-F238E27FC236}">
                <a16:creationId xmlns:a16="http://schemas.microsoft.com/office/drawing/2014/main" id="{B42F3324-47F6-4774-AE4E-9DCA5F4144CE}"/>
              </a:ext>
            </a:extLst>
          </xdr:cNvPr>
          <xdr:cNvSpPr/>
        </xdr:nvSpPr>
        <xdr:spPr>
          <a:xfrm>
            <a:off x="6006000" y="3339000"/>
            <a:ext cx="180000" cy="180000"/>
          </a:xfrm>
          <a:prstGeom prst="ellipse">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GB" sz="1100"/>
              <a:t>.</a:t>
            </a:r>
          </a:p>
        </xdr:txBody>
      </xdr:sp>
      <xdr:sp macro="" textlink="">
        <xdr:nvSpPr>
          <xdr:cNvPr id="28" name="TextBox 6">
            <a:extLst>
              <a:ext uri="{FF2B5EF4-FFF2-40B4-BE49-F238E27FC236}">
                <a16:creationId xmlns:a16="http://schemas.microsoft.com/office/drawing/2014/main" id="{D452B702-05BA-4618-BC43-37AAD25D246E}"/>
              </a:ext>
            </a:extLst>
          </xdr:cNvPr>
          <xdr:cNvSpPr txBox="1"/>
        </xdr:nvSpPr>
        <xdr:spPr>
          <a:xfrm>
            <a:off x="5964419" y="3284050"/>
            <a:ext cx="240631"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GB" sz="1200" b="1"/>
              <a:t>4</a:t>
            </a:r>
          </a:p>
        </xdr:txBody>
      </xdr:sp>
    </xdr:grpSp>
    <xdr:clientData/>
  </xdr:twoCellAnchor>
  <xdr:twoCellAnchor>
    <xdr:from>
      <xdr:col>9</xdr:col>
      <xdr:colOff>585621</xdr:colOff>
      <xdr:row>12</xdr:row>
      <xdr:rowOff>141957</xdr:rowOff>
    </xdr:from>
    <xdr:to>
      <xdr:col>10</xdr:col>
      <xdr:colOff>215064</xdr:colOff>
      <xdr:row>14</xdr:row>
      <xdr:rowOff>21642</xdr:rowOff>
    </xdr:to>
    <xdr:grpSp>
      <xdr:nvGrpSpPr>
        <xdr:cNvPr id="29" name="Group 28">
          <a:extLst>
            <a:ext uri="{FF2B5EF4-FFF2-40B4-BE49-F238E27FC236}">
              <a16:creationId xmlns:a16="http://schemas.microsoft.com/office/drawing/2014/main" id="{0B929E73-11A4-4DD3-8D75-6DAAF06E2B5C}"/>
            </a:ext>
          </a:extLst>
        </xdr:cNvPr>
        <xdr:cNvGrpSpPr/>
      </xdr:nvGrpSpPr>
      <xdr:grpSpPr>
        <a:xfrm>
          <a:off x="5729121" y="2332707"/>
          <a:ext cx="240631" cy="244810"/>
          <a:chOff x="5964419" y="3284050"/>
          <a:chExt cx="240631" cy="254000"/>
        </a:xfrm>
      </xdr:grpSpPr>
      <xdr:sp macro="" textlink="">
        <xdr:nvSpPr>
          <xdr:cNvPr id="30" name="Oval 29">
            <a:extLst>
              <a:ext uri="{FF2B5EF4-FFF2-40B4-BE49-F238E27FC236}">
                <a16:creationId xmlns:a16="http://schemas.microsoft.com/office/drawing/2014/main" id="{315E2248-982E-4834-9F15-789EEB6903C8}"/>
              </a:ext>
            </a:extLst>
          </xdr:cNvPr>
          <xdr:cNvSpPr/>
        </xdr:nvSpPr>
        <xdr:spPr>
          <a:xfrm>
            <a:off x="6006000" y="3339000"/>
            <a:ext cx="180000" cy="180000"/>
          </a:xfrm>
          <a:prstGeom prst="ellipse">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GB" sz="1100"/>
              <a:t>.</a:t>
            </a:r>
          </a:p>
        </xdr:txBody>
      </xdr:sp>
      <xdr:sp macro="" textlink="">
        <xdr:nvSpPr>
          <xdr:cNvPr id="31" name="TextBox 6">
            <a:extLst>
              <a:ext uri="{FF2B5EF4-FFF2-40B4-BE49-F238E27FC236}">
                <a16:creationId xmlns:a16="http://schemas.microsoft.com/office/drawing/2014/main" id="{91F0DEE0-D836-400E-9864-33863057322C}"/>
              </a:ext>
            </a:extLst>
          </xdr:cNvPr>
          <xdr:cNvSpPr txBox="1"/>
        </xdr:nvSpPr>
        <xdr:spPr>
          <a:xfrm>
            <a:off x="5964419" y="3284050"/>
            <a:ext cx="240631"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GB" sz="1200" b="1"/>
              <a:t>6</a:t>
            </a:r>
          </a:p>
        </xdr:txBody>
      </xdr:sp>
    </xdr:grpSp>
    <xdr:clientData/>
  </xdr:twoCellAnchor>
  <xdr:twoCellAnchor>
    <xdr:from>
      <xdr:col>1</xdr:col>
      <xdr:colOff>163095</xdr:colOff>
      <xdr:row>26</xdr:row>
      <xdr:rowOff>29411</xdr:rowOff>
    </xdr:from>
    <xdr:to>
      <xdr:col>1</xdr:col>
      <xdr:colOff>403726</xdr:colOff>
      <xdr:row>27</xdr:row>
      <xdr:rowOff>96253</xdr:rowOff>
    </xdr:to>
    <xdr:grpSp>
      <xdr:nvGrpSpPr>
        <xdr:cNvPr id="32" name="Group 31">
          <a:extLst>
            <a:ext uri="{FF2B5EF4-FFF2-40B4-BE49-F238E27FC236}">
              <a16:creationId xmlns:a16="http://schemas.microsoft.com/office/drawing/2014/main" id="{856DCD7D-08E7-4807-9143-4F4ECD2A702C}"/>
            </a:ext>
          </a:extLst>
        </xdr:cNvPr>
        <xdr:cNvGrpSpPr/>
      </xdr:nvGrpSpPr>
      <xdr:grpSpPr>
        <a:xfrm>
          <a:off x="417095" y="4656974"/>
          <a:ext cx="240631" cy="249404"/>
          <a:chOff x="5964419" y="3284050"/>
          <a:chExt cx="240631" cy="254000"/>
        </a:xfrm>
      </xdr:grpSpPr>
      <xdr:sp macro="" textlink="">
        <xdr:nvSpPr>
          <xdr:cNvPr id="33" name="Oval 32">
            <a:extLst>
              <a:ext uri="{FF2B5EF4-FFF2-40B4-BE49-F238E27FC236}">
                <a16:creationId xmlns:a16="http://schemas.microsoft.com/office/drawing/2014/main" id="{852267B4-3851-4949-99E8-1E01FDCF6E30}"/>
              </a:ext>
            </a:extLst>
          </xdr:cNvPr>
          <xdr:cNvSpPr/>
        </xdr:nvSpPr>
        <xdr:spPr>
          <a:xfrm>
            <a:off x="6006000" y="3339000"/>
            <a:ext cx="180000" cy="180000"/>
          </a:xfrm>
          <a:prstGeom prst="ellipse">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GB" sz="1100"/>
              <a:t>.</a:t>
            </a:r>
          </a:p>
        </xdr:txBody>
      </xdr:sp>
      <xdr:sp macro="" textlink="">
        <xdr:nvSpPr>
          <xdr:cNvPr id="34" name="TextBox 6">
            <a:extLst>
              <a:ext uri="{FF2B5EF4-FFF2-40B4-BE49-F238E27FC236}">
                <a16:creationId xmlns:a16="http://schemas.microsoft.com/office/drawing/2014/main" id="{9710B9CF-670E-4026-8233-571CBD0C701A}"/>
              </a:ext>
            </a:extLst>
          </xdr:cNvPr>
          <xdr:cNvSpPr txBox="1"/>
        </xdr:nvSpPr>
        <xdr:spPr>
          <a:xfrm>
            <a:off x="5964419" y="3284050"/>
            <a:ext cx="240631"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GB" sz="1200" b="1"/>
              <a:t>1</a:t>
            </a:r>
          </a:p>
        </xdr:txBody>
      </xdr:sp>
    </xdr:grpSp>
    <xdr:clientData/>
  </xdr:twoCellAnchor>
  <xdr:twoCellAnchor>
    <xdr:from>
      <xdr:col>1</xdr:col>
      <xdr:colOff>161758</xdr:colOff>
      <xdr:row>29</xdr:row>
      <xdr:rowOff>34757</xdr:rowOff>
    </xdr:from>
    <xdr:to>
      <xdr:col>1</xdr:col>
      <xdr:colOff>402389</xdr:colOff>
      <xdr:row>30</xdr:row>
      <xdr:rowOff>101599</xdr:rowOff>
    </xdr:to>
    <xdr:grpSp>
      <xdr:nvGrpSpPr>
        <xdr:cNvPr id="35" name="Group 34">
          <a:extLst>
            <a:ext uri="{FF2B5EF4-FFF2-40B4-BE49-F238E27FC236}">
              <a16:creationId xmlns:a16="http://schemas.microsoft.com/office/drawing/2014/main" id="{E757D13D-5062-4D65-9298-02F2CFA0A3E2}"/>
            </a:ext>
          </a:extLst>
        </xdr:cNvPr>
        <xdr:cNvGrpSpPr/>
      </xdr:nvGrpSpPr>
      <xdr:grpSpPr>
        <a:xfrm>
          <a:off x="415758" y="5090945"/>
          <a:ext cx="240631" cy="249404"/>
          <a:chOff x="5964419" y="3284050"/>
          <a:chExt cx="240631" cy="254000"/>
        </a:xfrm>
      </xdr:grpSpPr>
      <xdr:sp macro="" textlink="">
        <xdr:nvSpPr>
          <xdr:cNvPr id="36" name="Oval 35">
            <a:extLst>
              <a:ext uri="{FF2B5EF4-FFF2-40B4-BE49-F238E27FC236}">
                <a16:creationId xmlns:a16="http://schemas.microsoft.com/office/drawing/2014/main" id="{D54D0531-8E12-476F-9B8C-F61EC9F54E2F}"/>
              </a:ext>
            </a:extLst>
          </xdr:cNvPr>
          <xdr:cNvSpPr/>
        </xdr:nvSpPr>
        <xdr:spPr>
          <a:xfrm>
            <a:off x="6006000" y="3339000"/>
            <a:ext cx="180000" cy="180000"/>
          </a:xfrm>
          <a:prstGeom prst="ellipse">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GB" sz="1100"/>
              <a:t>.</a:t>
            </a:r>
          </a:p>
        </xdr:txBody>
      </xdr:sp>
      <xdr:sp macro="" textlink="">
        <xdr:nvSpPr>
          <xdr:cNvPr id="37" name="TextBox 6">
            <a:extLst>
              <a:ext uri="{FF2B5EF4-FFF2-40B4-BE49-F238E27FC236}">
                <a16:creationId xmlns:a16="http://schemas.microsoft.com/office/drawing/2014/main" id="{00BC2358-68EA-482C-B75F-6D7064A39D9C}"/>
              </a:ext>
            </a:extLst>
          </xdr:cNvPr>
          <xdr:cNvSpPr txBox="1"/>
        </xdr:nvSpPr>
        <xdr:spPr>
          <a:xfrm>
            <a:off x="5964419" y="3284050"/>
            <a:ext cx="240631"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GB" sz="1200" b="1"/>
              <a:t>2</a:t>
            </a:r>
          </a:p>
        </xdr:txBody>
      </xdr:sp>
    </xdr:grpSp>
    <xdr:clientData/>
  </xdr:twoCellAnchor>
  <xdr:twoCellAnchor>
    <xdr:from>
      <xdr:col>1</xdr:col>
      <xdr:colOff>160421</xdr:colOff>
      <xdr:row>32</xdr:row>
      <xdr:rowOff>53473</xdr:rowOff>
    </xdr:from>
    <xdr:to>
      <xdr:col>1</xdr:col>
      <xdr:colOff>401052</xdr:colOff>
      <xdr:row>33</xdr:row>
      <xdr:rowOff>120315</xdr:rowOff>
    </xdr:to>
    <xdr:grpSp>
      <xdr:nvGrpSpPr>
        <xdr:cNvPr id="38" name="Group 37">
          <a:extLst>
            <a:ext uri="{FF2B5EF4-FFF2-40B4-BE49-F238E27FC236}">
              <a16:creationId xmlns:a16="http://schemas.microsoft.com/office/drawing/2014/main" id="{0A16269F-84E2-453D-BE57-78D5349D32A6}"/>
            </a:ext>
          </a:extLst>
        </xdr:cNvPr>
        <xdr:cNvGrpSpPr/>
      </xdr:nvGrpSpPr>
      <xdr:grpSpPr>
        <a:xfrm>
          <a:off x="414421" y="5538286"/>
          <a:ext cx="240631" cy="249404"/>
          <a:chOff x="5964419" y="3284050"/>
          <a:chExt cx="240631" cy="254000"/>
        </a:xfrm>
      </xdr:grpSpPr>
      <xdr:sp macro="" textlink="">
        <xdr:nvSpPr>
          <xdr:cNvPr id="39" name="Oval 38">
            <a:extLst>
              <a:ext uri="{FF2B5EF4-FFF2-40B4-BE49-F238E27FC236}">
                <a16:creationId xmlns:a16="http://schemas.microsoft.com/office/drawing/2014/main" id="{98441158-4451-4D3A-9B76-CB1A2CD3AD9E}"/>
              </a:ext>
            </a:extLst>
          </xdr:cNvPr>
          <xdr:cNvSpPr/>
        </xdr:nvSpPr>
        <xdr:spPr>
          <a:xfrm>
            <a:off x="6006000" y="3339000"/>
            <a:ext cx="180000" cy="180000"/>
          </a:xfrm>
          <a:prstGeom prst="ellipse">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GB" sz="1100"/>
              <a:t>.</a:t>
            </a:r>
          </a:p>
        </xdr:txBody>
      </xdr:sp>
      <xdr:sp macro="" textlink="">
        <xdr:nvSpPr>
          <xdr:cNvPr id="40" name="TextBox 6">
            <a:extLst>
              <a:ext uri="{FF2B5EF4-FFF2-40B4-BE49-F238E27FC236}">
                <a16:creationId xmlns:a16="http://schemas.microsoft.com/office/drawing/2014/main" id="{FA5DA161-F020-4E70-BA7E-57AE06E5FA4F}"/>
              </a:ext>
            </a:extLst>
          </xdr:cNvPr>
          <xdr:cNvSpPr txBox="1"/>
        </xdr:nvSpPr>
        <xdr:spPr>
          <a:xfrm>
            <a:off x="5964419" y="3284050"/>
            <a:ext cx="240631"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GB" sz="1200" b="1"/>
              <a:t>3</a:t>
            </a:r>
          </a:p>
        </xdr:txBody>
      </xdr:sp>
    </xdr:grpSp>
    <xdr:clientData/>
  </xdr:twoCellAnchor>
  <xdr:twoCellAnchor>
    <xdr:from>
      <xdr:col>1</xdr:col>
      <xdr:colOff>159084</xdr:colOff>
      <xdr:row>35</xdr:row>
      <xdr:rowOff>32083</xdr:rowOff>
    </xdr:from>
    <xdr:to>
      <xdr:col>1</xdr:col>
      <xdr:colOff>399715</xdr:colOff>
      <xdr:row>36</xdr:row>
      <xdr:rowOff>98926</xdr:rowOff>
    </xdr:to>
    <xdr:grpSp>
      <xdr:nvGrpSpPr>
        <xdr:cNvPr id="41" name="Group 40">
          <a:extLst>
            <a:ext uri="{FF2B5EF4-FFF2-40B4-BE49-F238E27FC236}">
              <a16:creationId xmlns:a16="http://schemas.microsoft.com/office/drawing/2014/main" id="{A6675833-A4E7-4533-9650-B49CF78D081A}"/>
            </a:ext>
          </a:extLst>
        </xdr:cNvPr>
        <xdr:cNvGrpSpPr/>
      </xdr:nvGrpSpPr>
      <xdr:grpSpPr>
        <a:xfrm>
          <a:off x="413084" y="5945521"/>
          <a:ext cx="240631" cy="249405"/>
          <a:chOff x="5964419" y="3284050"/>
          <a:chExt cx="240631" cy="254000"/>
        </a:xfrm>
      </xdr:grpSpPr>
      <xdr:sp macro="" textlink="">
        <xdr:nvSpPr>
          <xdr:cNvPr id="42" name="Oval 41">
            <a:extLst>
              <a:ext uri="{FF2B5EF4-FFF2-40B4-BE49-F238E27FC236}">
                <a16:creationId xmlns:a16="http://schemas.microsoft.com/office/drawing/2014/main" id="{5259837E-7E99-48F1-BC64-10BABF06C6BD}"/>
              </a:ext>
            </a:extLst>
          </xdr:cNvPr>
          <xdr:cNvSpPr/>
        </xdr:nvSpPr>
        <xdr:spPr>
          <a:xfrm>
            <a:off x="6006000" y="3339000"/>
            <a:ext cx="180000" cy="180000"/>
          </a:xfrm>
          <a:prstGeom prst="ellipse">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GB" sz="1100"/>
              <a:t>.</a:t>
            </a:r>
          </a:p>
        </xdr:txBody>
      </xdr:sp>
      <xdr:sp macro="" textlink="">
        <xdr:nvSpPr>
          <xdr:cNvPr id="43" name="TextBox 6">
            <a:extLst>
              <a:ext uri="{FF2B5EF4-FFF2-40B4-BE49-F238E27FC236}">
                <a16:creationId xmlns:a16="http://schemas.microsoft.com/office/drawing/2014/main" id="{8231623A-0628-4E15-92DC-2DD09B803B34}"/>
              </a:ext>
            </a:extLst>
          </xdr:cNvPr>
          <xdr:cNvSpPr txBox="1"/>
        </xdr:nvSpPr>
        <xdr:spPr>
          <a:xfrm>
            <a:off x="5964419" y="3284050"/>
            <a:ext cx="240631"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GB" sz="1200" b="1"/>
              <a:t>4</a:t>
            </a:r>
          </a:p>
        </xdr:txBody>
      </xdr:sp>
    </xdr:grpSp>
    <xdr:clientData/>
  </xdr:twoCellAnchor>
  <xdr:twoCellAnchor>
    <xdr:from>
      <xdr:col>1</xdr:col>
      <xdr:colOff>157748</xdr:colOff>
      <xdr:row>38</xdr:row>
      <xdr:rowOff>37431</xdr:rowOff>
    </xdr:from>
    <xdr:to>
      <xdr:col>1</xdr:col>
      <xdr:colOff>398379</xdr:colOff>
      <xdr:row>39</xdr:row>
      <xdr:rowOff>104273</xdr:rowOff>
    </xdr:to>
    <xdr:grpSp>
      <xdr:nvGrpSpPr>
        <xdr:cNvPr id="44" name="Group 43">
          <a:extLst>
            <a:ext uri="{FF2B5EF4-FFF2-40B4-BE49-F238E27FC236}">
              <a16:creationId xmlns:a16="http://schemas.microsoft.com/office/drawing/2014/main" id="{C87248F3-508C-41DB-B5B7-D8A47EAF7D2B}"/>
            </a:ext>
          </a:extLst>
        </xdr:cNvPr>
        <xdr:cNvGrpSpPr/>
      </xdr:nvGrpSpPr>
      <xdr:grpSpPr>
        <a:xfrm>
          <a:off x="411748" y="6379494"/>
          <a:ext cx="240631" cy="249404"/>
          <a:chOff x="5964419" y="3284050"/>
          <a:chExt cx="240631" cy="254000"/>
        </a:xfrm>
      </xdr:grpSpPr>
      <xdr:sp macro="" textlink="">
        <xdr:nvSpPr>
          <xdr:cNvPr id="45" name="Oval 44">
            <a:extLst>
              <a:ext uri="{FF2B5EF4-FFF2-40B4-BE49-F238E27FC236}">
                <a16:creationId xmlns:a16="http://schemas.microsoft.com/office/drawing/2014/main" id="{2A014112-2882-44D6-87DA-51A8A5D14B5D}"/>
              </a:ext>
            </a:extLst>
          </xdr:cNvPr>
          <xdr:cNvSpPr/>
        </xdr:nvSpPr>
        <xdr:spPr>
          <a:xfrm>
            <a:off x="6006000" y="3339000"/>
            <a:ext cx="180000" cy="180000"/>
          </a:xfrm>
          <a:prstGeom prst="ellipse">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GB" sz="1100"/>
              <a:t>.</a:t>
            </a:r>
          </a:p>
        </xdr:txBody>
      </xdr:sp>
      <xdr:sp macro="" textlink="">
        <xdr:nvSpPr>
          <xdr:cNvPr id="46" name="TextBox 6">
            <a:extLst>
              <a:ext uri="{FF2B5EF4-FFF2-40B4-BE49-F238E27FC236}">
                <a16:creationId xmlns:a16="http://schemas.microsoft.com/office/drawing/2014/main" id="{A070CDC9-F61C-4F34-9279-B02E5CEBF813}"/>
              </a:ext>
            </a:extLst>
          </xdr:cNvPr>
          <xdr:cNvSpPr txBox="1"/>
        </xdr:nvSpPr>
        <xdr:spPr>
          <a:xfrm>
            <a:off x="5964419" y="3284050"/>
            <a:ext cx="240631"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GB" sz="1200" b="1"/>
              <a:t>5</a:t>
            </a:r>
          </a:p>
        </xdr:txBody>
      </xdr:sp>
    </xdr:grpSp>
    <xdr:clientData/>
  </xdr:twoCellAnchor>
  <xdr:twoCellAnchor>
    <xdr:from>
      <xdr:col>1</xdr:col>
      <xdr:colOff>159335</xdr:colOff>
      <xdr:row>41</xdr:row>
      <xdr:rowOff>39018</xdr:rowOff>
    </xdr:from>
    <xdr:to>
      <xdr:col>1</xdr:col>
      <xdr:colOff>399966</xdr:colOff>
      <xdr:row>42</xdr:row>
      <xdr:rowOff>104856</xdr:rowOff>
    </xdr:to>
    <xdr:grpSp>
      <xdr:nvGrpSpPr>
        <xdr:cNvPr id="47" name="Group 46">
          <a:extLst>
            <a:ext uri="{FF2B5EF4-FFF2-40B4-BE49-F238E27FC236}">
              <a16:creationId xmlns:a16="http://schemas.microsoft.com/office/drawing/2014/main" id="{DE29080B-2889-451C-800B-E51C56669F67}"/>
            </a:ext>
          </a:extLst>
        </xdr:cNvPr>
        <xdr:cNvGrpSpPr/>
      </xdr:nvGrpSpPr>
      <xdr:grpSpPr>
        <a:xfrm>
          <a:off x="413335" y="6809706"/>
          <a:ext cx="240631" cy="248400"/>
          <a:chOff x="5964419" y="3284050"/>
          <a:chExt cx="240631" cy="234950"/>
        </a:xfrm>
      </xdr:grpSpPr>
      <xdr:sp macro="" textlink="">
        <xdr:nvSpPr>
          <xdr:cNvPr id="48" name="Oval 47">
            <a:extLst>
              <a:ext uri="{FF2B5EF4-FFF2-40B4-BE49-F238E27FC236}">
                <a16:creationId xmlns:a16="http://schemas.microsoft.com/office/drawing/2014/main" id="{40EAF254-8C41-4BF3-B14F-D048FF5039CB}"/>
              </a:ext>
            </a:extLst>
          </xdr:cNvPr>
          <xdr:cNvSpPr/>
        </xdr:nvSpPr>
        <xdr:spPr>
          <a:xfrm>
            <a:off x="6006000" y="3339000"/>
            <a:ext cx="180000" cy="180000"/>
          </a:xfrm>
          <a:prstGeom prst="ellipse">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GB" sz="1100"/>
              <a:t>.</a:t>
            </a:r>
          </a:p>
        </xdr:txBody>
      </xdr:sp>
      <xdr:sp macro="" textlink="">
        <xdr:nvSpPr>
          <xdr:cNvPr id="49" name="TextBox 6">
            <a:extLst>
              <a:ext uri="{FF2B5EF4-FFF2-40B4-BE49-F238E27FC236}">
                <a16:creationId xmlns:a16="http://schemas.microsoft.com/office/drawing/2014/main" id="{F86D5E62-1C8B-4586-982A-435F6A76A874}"/>
              </a:ext>
            </a:extLst>
          </xdr:cNvPr>
          <xdr:cNvSpPr txBox="1"/>
        </xdr:nvSpPr>
        <xdr:spPr>
          <a:xfrm>
            <a:off x="5964419" y="3284050"/>
            <a:ext cx="240631" cy="196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GB" sz="1200" b="1"/>
              <a:t>6</a:t>
            </a:r>
          </a:p>
        </xdr:txBody>
      </xdr:sp>
    </xdr:grpSp>
    <xdr:clientData/>
  </xdr:twoCellAnchor>
  <xdr:twoCellAnchor>
    <xdr:from>
      <xdr:col>5</xdr:col>
      <xdr:colOff>227513</xdr:colOff>
      <xdr:row>48</xdr:row>
      <xdr:rowOff>59991</xdr:rowOff>
    </xdr:from>
    <xdr:to>
      <xdr:col>5</xdr:col>
      <xdr:colOff>468144</xdr:colOff>
      <xdr:row>49</xdr:row>
      <xdr:rowOff>126833</xdr:rowOff>
    </xdr:to>
    <xdr:grpSp>
      <xdr:nvGrpSpPr>
        <xdr:cNvPr id="50" name="Group 49">
          <a:extLst>
            <a:ext uri="{FF2B5EF4-FFF2-40B4-BE49-F238E27FC236}">
              <a16:creationId xmlns:a16="http://schemas.microsoft.com/office/drawing/2014/main" id="{072D5D68-9979-467C-9375-4265E49B2EC3}"/>
            </a:ext>
          </a:extLst>
        </xdr:cNvPr>
        <xdr:cNvGrpSpPr/>
      </xdr:nvGrpSpPr>
      <xdr:grpSpPr>
        <a:xfrm>
          <a:off x="2926263" y="7135813"/>
          <a:ext cx="240631" cy="0"/>
          <a:chOff x="5964419" y="3284050"/>
          <a:chExt cx="240631" cy="254000"/>
        </a:xfrm>
      </xdr:grpSpPr>
      <xdr:sp macro="" textlink="">
        <xdr:nvSpPr>
          <xdr:cNvPr id="51" name="Oval 50">
            <a:extLst>
              <a:ext uri="{FF2B5EF4-FFF2-40B4-BE49-F238E27FC236}">
                <a16:creationId xmlns:a16="http://schemas.microsoft.com/office/drawing/2014/main" id="{29E06D89-8809-43F9-92F7-70C69E0157D6}"/>
              </a:ext>
            </a:extLst>
          </xdr:cNvPr>
          <xdr:cNvSpPr/>
        </xdr:nvSpPr>
        <xdr:spPr>
          <a:xfrm>
            <a:off x="6006000" y="3339000"/>
            <a:ext cx="180000" cy="180000"/>
          </a:xfrm>
          <a:prstGeom prst="ellipse">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GB" sz="1100"/>
              <a:t>.</a:t>
            </a:r>
          </a:p>
        </xdr:txBody>
      </xdr:sp>
      <xdr:sp macro="" textlink="">
        <xdr:nvSpPr>
          <xdr:cNvPr id="52" name="TextBox 6">
            <a:extLst>
              <a:ext uri="{FF2B5EF4-FFF2-40B4-BE49-F238E27FC236}">
                <a16:creationId xmlns:a16="http://schemas.microsoft.com/office/drawing/2014/main" id="{196437A4-6F70-4E5A-BA9E-939C7B28B211}"/>
              </a:ext>
            </a:extLst>
          </xdr:cNvPr>
          <xdr:cNvSpPr txBox="1"/>
        </xdr:nvSpPr>
        <xdr:spPr>
          <a:xfrm>
            <a:off x="5964419" y="3284050"/>
            <a:ext cx="240631"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GB" sz="1200" b="1"/>
              <a:t>2</a:t>
            </a:r>
          </a:p>
        </xdr:txBody>
      </xdr:sp>
    </xdr:grpSp>
    <xdr:clientData/>
  </xdr:twoCellAnchor>
  <xdr:twoCellAnchor>
    <xdr:from>
      <xdr:col>6</xdr:col>
      <xdr:colOff>133851</xdr:colOff>
      <xdr:row>45</xdr:row>
      <xdr:rowOff>117141</xdr:rowOff>
    </xdr:from>
    <xdr:to>
      <xdr:col>6</xdr:col>
      <xdr:colOff>374482</xdr:colOff>
      <xdr:row>47</xdr:row>
      <xdr:rowOff>1420</xdr:rowOff>
    </xdr:to>
    <xdr:grpSp>
      <xdr:nvGrpSpPr>
        <xdr:cNvPr id="53" name="Group 52">
          <a:extLst>
            <a:ext uri="{FF2B5EF4-FFF2-40B4-BE49-F238E27FC236}">
              <a16:creationId xmlns:a16="http://schemas.microsoft.com/office/drawing/2014/main" id="{D3CB33E3-D09A-41C1-8FBD-4E1E677E4EC4}"/>
            </a:ext>
          </a:extLst>
        </xdr:cNvPr>
        <xdr:cNvGrpSpPr/>
      </xdr:nvGrpSpPr>
      <xdr:grpSpPr>
        <a:xfrm>
          <a:off x="3443789" y="7135813"/>
          <a:ext cx="240631" cy="0"/>
          <a:chOff x="5964419" y="3284050"/>
          <a:chExt cx="240631" cy="254000"/>
        </a:xfrm>
      </xdr:grpSpPr>
      <xdr:sp macro="" textlink="">
        <xdr:nvSpPr>
          <xdr:cNvPr id="54" name="Oval 53">
            <a:extLst>
              <a:ext uri="{FF2B5EF4-FFF2-40B4-BE49-F238E27FC236}">
                <a16:creationId xmlns:a16="http://schemas.microsoft.com/office/drawing/2014/main" id="{405F5555-ADC2-46E2-B048-57F85AEE4318}"/>
              </a:ext>
            </a:extLst>
          </xdr:cNvPr>
          <xdr:cNvSpPr/>
        </xdr:nvSpPr>
        <xdr:spPr>
          <a:xfrm>
            <a:off x="6006000" y="3339000"/>
            <a:ext cx="180000" cy="180000"/>
          </a:xfrm>
          <a:prstGeom prst="ellipse">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GB" sz="1100"/>
              <a:t>.</a:t>
            </a:r>
          </a:p>
        </xdr:txBody>
      </xdr:sp>
      <xdr:sp macro="" textlink="">
        <xdr:nvSpPr>
          <xdr:cNvPr id="55" name="TextBox 6">
            <a:extLst>
              <a:ext uri="{FF2B5EF4-FFF2-40B4-BE49-F238E27FC236}">
                <a16:creationId xmlns:a16="http://schemas.microsoft.com/office/drawing/2014/main" id="{1B2F9C03-B2BC-48AB-8A31-332B08DABCED}"/>
              </a:ext>
            </a:extLst>
          </xdr:cNvPr>
          <xdr:cNvSpPr txBox="1"/>
        </xdr:nvSpPr>
        <xdr:spPr>
          <a:xfrm>
            <a:off x="5964419" y="3284050"/>
            <a:ext cx="240631"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GB" sz="1200" b="1"/>
              <a:t>3</a:t>
            </a:r>
          </a:p>
        </xdr:txBody>
      </xdr:sp>
    </xdr:grpSp>
    <xdr:clientData/>
  </xdr:twoCellAnchor>
  <xdr:twoCellAnchor>
    <xdr:from>
      <xdr:col>7</xdr:col>
      <xdr:colOff>40189</xdr:colOff>
      <xdr:row>56</xdr:row>
      <xdr:rowOff>23478</xdr:rowOff>
    </xdr:from>
    <xdr:to>
      <xdr:col>7</xdr:col>
      <xdr:colOff>280820</xdr:colOff>
      <xdr:row>57</xdr:row>
      <xdr:rowOff>90319</xdr:rowOff>
    </xdr:to>
    <xdr:grpSp>
      <xdr:nvGrpSpPr>
        <xdr:cNvPr id="56" name="Group 55">
          <a:extLst>
            <a:ext uri="{FF2B5EF4-FFF2-40B4-BE49-F238E27FC236}">
              <a16:creationId xmlns:a16="http://schemas.microsoft.com/office/drawing/2014/main" id="{96AC4E86-343F-4BC6-B4E1-18A7EE1AC51C}"/>
            </a:ext>
          </a:extLst>
        </xdr:cNvPr>
        <xdr:cNvGrpSpPr/>
      </xdr:nvGrpSpPr>
      <xdr:grpSpPr>
        <a:xfrm>
          <a:off x="3961314" y="7135813"/>
          <a:ext cx="240631" cy="0"/>
          <a:chOff x="5964419" y="3284050"/>
          <a:chExt cx="240631" cy="254000"/>
        </a:xfrm>
      </xdr:grpSpPr>
      <xdr:sp macro="" textlink="">
        <xdr:nvSpPr>
          <xdr:cNvPr id="57" name="Oval 56">
            <a:extLst>
              <a:ext uri="{FF2B5EF4-FFF2-40B4-BE49-F238E27FC236}">
                <a16:creationId xmlns:a16="http://schemas.microsoft.com/office/drawing/2014/main" id="{EAF59417-58C5-40B9-8939-B420C240E1DB}"/>
              </a:ext>
            </a:extLst>
          </xdr:cNvPr>
          <xdr:cNvSpPr/>
        </xdr:nvSpPr>
        <xdr:spPr>
          <a:xfrm>
            <a:off x="6006000" y="3339000"/>
            <a:ext cx="180000" cy="180000"/>
          </a:xfrm>
          <a:prstGeom prst="ellipse">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GB" sz="1100"/>
              <a:t>.</a:t>
            </a:r>
          </a:p>
        </xdr:txBody>
      </xdr:sp>
      <xdr:sp macro="" textlink="">
        <xdr:nvSpPr>
          <xdr:cNvPr id="58" name="TextBox 6">
            <a:extLst>
              <a:ext uri="{FF2B5EF4-FFF2-40B4-BE49-F238E27FC236}">
                <a16:creationId xmlns:a16="http://schemas.microsoft.com/office/drawing/2014/main" id="{6FE1F7E3-A210-43FB-958D-B2CDE45493D3}"/>
              </a:ext>
            </a:extLst>
          </xdr:cNvPr>
          <xdr:cNvSpPr txBox="1"/>
        </xdr:nvSpPr>
        <xdr:spPr>
          <a:xfrm>
            <a:off x="5964419" y="3284050"/>
            <a:ext cx="240631"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GB" sz="1200" b="1"/>
              <a:t>4</a:t>
            </a:r>
          </a:p>
        </xdr:txBody>
      </xdr:sp>
    </xdr:grpSp>
    <xdr:clientData/>
  </xdr:twoCellAnchor>
  <xdr:twoCellAnchor>
    <xdr:from>
      <xdr:col>8</xdr:col>
      <xdr:colOff>502151</xdr:colOff>
      <xdr:row>45</xdr:row>
      <xdr:rowOff>120316</xdr:rowOff>
    </xdr:from>
    <xdr:to>
      <xdr:col>9</xdr:col>
      <xdr:colOff>131595</xdr:colOff>
      <xdr:row>47</xdr:row>
      <xdr:rowOff>4595</xdr:rowOff>
    </xdr:to>
    <xdr:grpSp>
      <xdr:nvGrpSpPr>
        <xdr:cNvPr id="59" name="Group 58">
          <a:extLst>
            <a:ext uri="{FF2B5EF4-FFF2-40B4-BE49-F238E27FC236}">
              <a16:creationId xmlns:a16="http://schemas.microsoft.com/office/drawing/2014/main" id="{80D4F06F-1139-4B0A-8461-E8928EDE7A8F}"/>
            </a:ext>
          </a:extLst>
        </xdr:cNvPr>
        <xdr:cNvGrpSpPr/>
      </xdr:nvGrpSpPr>
      <xdr:grpSpPr>
        <a:xfrm>
          <a:off x="5034464" y="7135813"/>
          <a:ext cx="240631" cy="0"/>
          <a:chOff x="5964419" y="3284050"/>
          <a:chExt cx="240631" cy="254000"/>
        </a:xfrm>
      </xdr:grpSpPr>
      <xdr:sp macro="" textlink="">
        <xdr:nvSpPr>
          <xdr:cNvPr id="60" name="Oval 59">
            <a:extLst>
              <a:ext uri="{FF2B5EF4-FFF2-40B4-BE49-F238E27FC236}">
                <a16:creationId xmlns:a16="http://schemas.microsoft.com/office/drawing/2014/main" id="{72D767CF-A0A8-4449-AECB-1A6B02454CAD}"/>
              </a:ext>
            </a:extLst>
          </xdr:cNvPr>
          <xdr:cNvSpPr/>
        </xdr:nvSpPr>
        <xdr:spPr>
          <a:xfrm>
            <a:off x="6006000" y="3339000"/>
            <a:ext cx="180000" cy="180000"/>
          </a:xfrm>
          <a:prstGeom prst="ellipse">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GB" sz="1100"/>
              <a:t>.</a:t>
            </a:r>
          </a:p>
        </xdr:txBody>
      </xdr:sp>
      <xdr:sp macro="" textlink="">
        <xdr:nvSpPr>
          <xdr:cNvPr id="61" name="TextBox 6">
            <a:extLst>
              <a:ext uri="{FF2B5EF4-FFF2-40B4-BE49-F238E27FC236}">
                <a16:creationId xmlns:a16="http://schemas.microsoft.com/office/drawing/2014/main" id="{940346DA-B144-4110-8819-2ACEE820A28F}"/>
              </a:ext>
            </a:extLst>
          </xdr:cNvPr>
          <xdr:cNvSpPr txBox="1"/>
        </xdr:nvSpPr>
        <xdr:spPr>
          <a:xfrm>
            <a:off x="5964419" y="3284050"/>
            <a:ext cx="240631"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GB" sz="1200" b="1"/>
              <a:t>5</a:t>
            </a:r>
          </a:p>
        </xdr:txBody>
      </xdr:sp>
    </xdr:grpSp>
    <xdr:clientData/>
  </xdr:twoCellAnchor>
  <xdr:twoCellAnchor>
    <xdr:from>
      <xdr:col>10</xdr:col>
      <xdr:colOff>122739</xdr:colOff>
      <xdr:row>56</xdr:row>
      <xdr:rowOff>10778</xdr:rowOff>
    </xdr:from>
    <xdr:to>
      <xdr:col>10</xdr:col>
      <xdr:colOff>363370</xdr:colOff>
      <xdr:row>57</xdr:row>
      <xdr:rowOff>77620</xdr:rowOff>
    </xdr:to>
    <xdr:grpSp>
      <xdr:nvGrpSpPr>
        <xdr:cNvPr id="62" name="Group 61">
          <a:extLst>
            <a:ext uri="{FF2B5EF4-FFF2-40B4-BE49-F238E27FC236}">
              <a16:creationId xmlns:a16="http://schemas.microsoft.com/office/drawing/2014/main" id="{B4B3B49D-C9F0-4036-A742-0D9C91162557}"/>
            </a:ext>
          </a:extLst>
        </xdr:cNvPr>
        <xdr:cNvGrpSpPr/>
      </xdr:nvGrpSpPr>
      <xdr:grpSpPr>
        <a:xfrm>
          <a:off x="5877427" y="7135813"/>
          <a:ext cx="240631" cy="0"/>
          <a:chOff x="5964419" y="3284050"/>
          <a:chExt cx="240631" cy="254000"/>
        </a:xfrm>
      </xdr:grpSpPr>
      <xdr:sp macro="" textlink="">
        <xdr:nvSpPr>
          <xdr:cNvPr id="63" name="Oval 62">
            <a:extLst>
              <a:ext uri="{FF2B5EF4-FFF2-40B4-BE49-F238E27FC236}">
                <a16:creationId xmlns:a16="http://schemas.microsoft.com/office/drawing/2014/main" id="{895DBBC7-7D52-479C-9A7A-955A70AF546A}"/>
              </a:ext>
            </a:extLst>
          </xdr:cNvPr>
          <xdr:cNvSpPr/>
        </xdr:nvSpPr>
        <xdr:spPr>
          <a:xfrm>
            <a:off x="6006000" y="3339000"/>
            <a:ext cx="180000" cy="180000"/>
          </a:xfrm>
          <a:prstGeom prst="ellipse">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GB" sz="1100"/>
              <a:t>.</a:t>
            </a:r>
          </a:p>
        </xdr:txBody>
      </xdr:sp>
      <xdr:sp macro="" textlink="">
        <xdr:nvSpPr>
          <xdr:cNvPr id="64" name="TextBox 6">
            <a:extLst>
              <a:ext uri="{FF2B5EF4-FFF2-40B4-BE49-F238E27FC236}">
                <a16:creationId xmlns:a16="http://schemas.microsoft.com/office/drawing/2014/main" id="{79F63360-D55F-4EC5-972A-B25A4E8FE01A}"/>
              </a:ext>
            </a:extLst>
          </xdr:cNvPr>
          <xdr:cNvSpPr txBox="1"/>
        </xdr:nvSpPr>
        <xdr:spPr>
          <a:xfrm>
            <a:off x="5964419" y="3284050"/>
            <a:ext cx="240631"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GB" sz="1200" b="1"/>
              <a:t>6</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159"/>
  <sheetViews>
    <sheetView topLeftCell="A143" workbookViewId="0">
      <selection activeCell="C160" sqref="C160"/>
    </sheetView>
  </sheetViews>
  <sheetFormatPr defaultRowHeight="14.5" x14ac:dyDescent="0.35"/>
  <cols>
    <col min="1" max="1" width="9.90625" bestFit="1" customWidth="1"/>
    <col min="2" max="2" width="10.453125" bestFit="1" customWidth="1"/>
    <col min="3" max="3" width="12.7265625" bestFit="1" customWidth="1"/>
    <col min="5" max="5" width="13.90625" customWidth="1"/>
    <col min="9" max="9" width="11.453125" customWidth="1"/>
    <col min="10" max="10" width="11.36328125" customWidth="1"/>
    <col min="11" max="11" width="5.90625" bestFit="1" customWidth="1"/>
    <col min="12" max="12" width="14.36328125" customWidth="1"/>
  </cols>
  <sheetData>
    <row r="2" spans="1:16" x14ac:dyDescent="0.35">
      <c r="B2" s="2" t="s">
        <v>0</v>
      </c>
      <c r="C2" s="4">
        <v>24</v>
      </c>
      <c r="D2" s="5"/>
      <c r="E2" s="5"/>
      <c r="F2" s="1"/>
      <c r="G2" s="6"/>
      <c r="H2" s="7"/>
      <c r="I2" s="7"/>
      <c r="J2" s="7"/>
      <c r="K2" s="7"/>
      <c r="L2" s="7"/>
      <c r="M2" s="7"/>
      <c r="N2" s="7"/>
      <c r="O2" s="7"/>
      <c r="P2" s="8"/>
    </row>
    <row r="3" spans="1:16" x14ac:dyDescent="0.35">
      <c r="B3" s="1"/>
      <c r="C3" s="1"/>
      <c r="D3" s="1"/>
      <c r="E3" s="1"/>
      <c r="F3" s="1"/>
      <c r="G3" s="9"/>
      <c r="H3" s="3"/>
      <c r="I3" s="10"/>
      <c r="J3" s="1"/>
      <c r="K3" s="1"/>
      <c r="L3" s="1"/>
      <c r="M3" s="1"/>
      <c r="N3" s="1"/>
      <c r="O3" s="1"/>
      <c r="P3" s="1"/>
    </row>
    <row r="4" spans="1:16" ht="39" x14ac:dyDescent="0.35">
      <c r="B4" s="11" t="s">
        <v>1</v>
      </c>
      <c r="C4" s="11" t="s">
        <v>2</v>
      </c>
      <c r="D4" s="12" t="s">
        <v>3</v>
      </c>
      <c r="E4" s="12" t="s">
        <v>4</v>
      </c>
      <c r="F4" s="12" t="s">
        <v>5</v>
      </c>
      <c r="G4" s="12" t="s">
        <v>6</v>
      </c>
      <c r="H4" s="12" t="s">
        <v>7</v>
      </c>
      <c r="I4" s="25" t="s">
        <v>8</v>
      </c>
      <c r="J4" s="26"/>
      <c r="K4" s="26"/>
      <c r="L4" s="26"/>
      <c r="M4" s="26"/>
      <c r="N4" s="26"/>
      <c r="O4" s="26"/>
      <c r="P4" s="27"/>
    </row>
    <row r="5" spans="1:16" ht="14.5" customHeight="1" x14ac:dyDescent="0.35">
      <c r="A5" s="22"/>
      <c r="B5" s="22" t="s">
        <v>21</v>
      </c>
      <c r="C5" s="13">
        <v>30</v>
      </c>
      <c r="D5" s="13"/>
      <c r="E5" s="23">
        <f>IF($C$2=12,AVERAGE($D$5:$D$16),IF($C$2=24,AVERAGE($D$5:$D$28),""))</f>
        <v>5.4782608695652177</v>
      </c>
      <c r="F5" s="23">
        <f>IF($C$2=12,AVERAGE($C$5:$C$16),IF($C$2=24,AVERAGE($C$5:$C$28),NA()))</f>
        <v>24.708333333333332</v>
      </c>
      <c r="G5" s="23">
        <f>(F5+(3*(E5/1.128)))</f>
        <v>39.278176071538695</v>
      </c>
      <c r="H5" s="23">
        <f>MAX(F5-(3*(E5/1.128)),0)</f>
        <v>10.138490595127966</v>
      </c>
      <c r="I5" s="30" t="s">
        <v>153</v>
      </c>
      <c r="J5" s="31"/>
      <c r="K5" s="31"/>
      <c r="L5" s="31"/>
      <c r="M5" s="31"/>
      <c r="N5" s="31"/>
      <c r="O5" s="31"/>
      <c r="P5" s="31"/>
    </row>
    <row r="6" spans="1:16" x14ac:dyDescent="0.35">
      <c r="A6" s="22"/>
      <c r="B6" s="22" t="s">
        <v>22</v>
      </c>
      <c r="C6" s="13">
        <v>14</v>
      </c>
      <c r="D6" s="15">
        <f>IF(ISBLANK(C6),"",ABS(C6-C5))</f>
        <v>16</v>
      </c>
      <c r="E6" s="23">
        <f t="shared" ref="E6:E28" si="0">IF($C$2=12,AVERAGE($D$5:$D$16),IF($C$2=24,AVERAGE($D$5:$D$28),""))</f>
        <v>5.4782608695652177</v>
      </c>
      <c r="F6" s="23">
        <f>IF($C$2=12,AVERAGE($C$5:$C$16),IF($C$2=24,AVERAGE($C$5:$C$28),NA()))</f>
        <v>24.708333333333332</v>
      </c>
      <c r="G6" s="23">
        <f t="shared" ref="G6:G28" si="1">(F6+(3*(E6/1.128)))</f>
        <v>39.278176071538695</v>
      </c>
      <c r="H6" s="23">
        <f>MAX(F6-(3*(E6/1.128)),0)</f>
        <v>10.138490595127966</v>
      </c>
      <c r="I6" s="32"/>
      <c r="J6" s="33"/>
      <c r="K6" s="33"/>
      <c r="L6" s="33"/>
      <c r="M6" s="33"/>
      <c r="N6" s="33"/>
      <c r="O6" s="33"/>
      <c r="P6" s="33"/>
    </row>
    <row r="7" spans="1:16" x14ac:dyDescent="0.35">
      <c r="A7" s="22"/>
      <c r="B7" s="22" t="s">
        <v>23</v>
      </c>
      <c r="C7" s="13">
        <v>21</v>
      </c>
      <c r="D7" s="15">
        <f t="shared" ref="D7:D70" si="2">IF(ISBLANK(C7),"",ABS(C7-C6))</f>
        <v>7</v>
      </c>
      <c r="E7" s="23">
        <f t="shared" si="0"/>
        <v>5.4782608695652177</v>
      </c>
      <c r="F7" s="23">
        <f t="shared" ref="F7:F28" si="3">IF($C$2=12,AVERAGE($C$5:$C$16),IF($C$2=24,AVERAGE($C$5:$C$28),NA()))</f>
        <v>24.708333333333332</v>
      </c>
      <c r="G7" s="23">
        <f t="shared" si="1"/>
        <v>39.278176071538695</v>
      </c>
      <c r="H7" s="23">
        <f t="shared" ref="H7:H26" si="4">MAX(F7-(3*(E7/1.128)),0)</f>
        <v>10.138490595127966</v>
      </c>
      <c r="I7" s="32"/>
      <c r="J7" s="33"/>
      <c r="K7" s="33"/>
      <c r="L7" s="33"/>
      <c r="M7" s="33"/>
      <c r="N7" s="33"/>
      <c r="O7" s="33"/>
      <c r="P7" s="33"/>
    </row>
    <row r="8" spans="1:16" x14ac:dyDescent="0.35">
      <c r="A8" s="22"/>
      <c r="B8" s="22" t="s">
        <v>24</v>
      </c>
      <c r="C8" s="13">
        <v>32</v>
      </c>
      <c r="D8" s="15">
        <f t="shared" si="2"/>
        <v>11</v>
      </c>
      <c r="E8" s="23">
        <f t="shared" si="0"/>
        <v>5.4782608695652177</v>
      </c>
      <c r="F8" s="23">
        <f t="shared" si="3"/>
        <v>24.708333333333332</v>
      </c>
      <c r="G8" s="23">
        <f t="shared" si="1"/>
        <v>39.278176071538695</v>
      </c>
      <c r="H8" s="23">
        <f t="shared" si="4"/>
        <v>10.138490595127966</v>
      </c>
      <c r="I8" s="32"/>
      <c r="J8" s="33"/>
      <c r="K8" s="33"/>
      <c r="L8" s="33"/>
      <c r="M8" s="33"/>
      <c r="N8" s="33"/>
      <c r="O8" s="33"/>
      <c r="P8" s="33"/>
    </row>
    <row r="9" spans="1:16" x14ac:dyDescent="0.35">
      <c r="A9" s="22"/>
      <c r="B9" s="22" t="s">
        <v>25</v>
      </c>
      <c r="C9" s="13">
        <v>27</v>
      </c>
      <c r="D9" s="15">
        <f t="shared" si="2"/>
        <v>5</v>
      </c>
      <c r="E9" s="23">
        <f t="shared" si="0"/>
        <v>5.4782608695652177</v>
      </c>
      <c r="F9" s="23">
        <f t="shared" si="3"/>
        <v>24.708333333333332</v>
      </c>
      <c r="G9" s="23">
        <f t="shared" si="1"/>
        <v>39.278176071538695</v>
      </c>
      <c r="H9" s="23">
        <f t="shared" si="4"/>
        <v>10.138490595127966</v>
      </c>
      <c r="I9" s="32"/>
      <c r="J9" s="33"/>
      <c r="K9" s="33"/>
      <c r="L9" s="33"/>
      <c r="M9" s="33"/>
      <c r="N9" s="33"/>
      <c r="O9" s="33"/>
      <c r="P9" s="33"/>
    </row>
    <row r="10" spans="1:16" x14ac:dyDescent="0.35">
      <c r="A10" s="22"/>
      <c r="B10" s="22" t="s">
        <v>26</v>
      </c>
      <c r="C10" s="13">
        <v>30</v>
      </c>
      <c r="D10" s="15">
        <f t="shared" si="2"/>
        <v>3</v>
      </c>
      <c r="E10" s="23">
        <f t="shared" si="0"/>
        <v>5.4782608695652177</v>
      </c>
      <c r="F10" s="23">
        <f t="shared" si="3"/>
        <v>24.708333333333332</v>
      </c>
      <c r="G10" s="23">
        <f t="shared" si="1"/>
        <v>39.278176071538695</v>
      </c>
      <c r="H10" s="23">
        <f t="shared" si="4"/>
        <v>10.138490595127966</v>
      </c>
      <c r="I10" s="32"/>
      <c r="J10" s="33"/>
      <c r="K10" s="33"/>
      <c r="L10" s="33"/>
      <c r="M10" s="33"/>
      <c r="N10" s="33"/>
      <c r="O10" s="33"/>
      <c r="P10" s="33"/>
    </row>
    <row r="11" spans="1:16" x14ac:dyDescent="0.35">
      <c r="A11" s="22"/>
      <c r="B11" s="22" t="s">
        <v>27</v>
      </c>
      <c r="C11" s="13">
        <v>27</v>
      </c>
      <c r="D11" s="15">
        <f t="shared" si="2"/>
        <v>3</v>
      </c>
      <c r="E11" s="23">
        <f t="shared" si="0"/>
        <v>5.4782608695652177</v>
      </c>
      <c r="F11" s="23">
        <f t="shared" si="3"/>
        <v>24.708333333333332</v>
      </c>
      <c r="G11" s="23">
        <f t="shared" si="1"/>
        <v>39.278176071538695</v>
      </c>
      <c r="H11" s="23">
        <f t="shared" si="4"/>
        <v>10.138490595127966</v>
      </c>
      <c r="I11" s="32"/>
      <c r="J11" s="33"/>
      <c r="K11" s="33"/>
      <c r="L11" s="33"/>
      <c r="M11" s="33"/>
      <c r="N11" s="33"/>
      <c r="O11" s="33"/>
      <c r="P11" s="33"/>
    </row>
    <row r="12" spans="1:16" x14ac:dyDescent="0.35">
      <c r="A12" s="22"/>
      <c r="B12" s="22" t="s">
        <v>28</v>
      </c>
      <c r="C12" s="13">
        <v>19</v>
      </c>
      <c r="D12" s="15">
        <f t="shared" si="2"/>
        <v>8</v>
      </c>
      <c r="E12" s="23">
        <f t="shared" si="0"/>
        <v>5.4782608695652177</v>
      </c>
      <c r="F12" s="23">
        <f t="shared" si="3"/>
        <v>24.708333333333332</v>
      </c>
      <c r="G12" s="23">
        <f t="shared" si="1"/>
        <v>39.278176071538695</v>
      </c>
      <c r="H12" s="23">
        <f t="shared" si="4"/>
        <v>10.138490595127966</v>
      </c>
      <c r="I12" s="32"/>
      <c r="J12" s="33"/>
      <c r="K12" s="33"/>
      <c r="L12" s="33"/>
      <c r="M12" s="33"/>
      <c r="N12" s="33"/>
      <c r="O12" s="33"/>
      <c r="P12" s="33"/>
    </row>
    <row r="13" spans="1:16" x14ac:dyDescent="0.35">
      <c r="A13" s="22"/>
      <c r="B13" s="22" t="s">
        <v>29</v>
      </c>
      <c r="C13" s="13">
        <v>23</v>
      </c>
      <c r="D13" s="15">
        <f t="shared" si="2"/>
        <v>4</v>
      </c>
      <c r="E13" s="23">
        <f t="shared" si="0"/>
        <v>5.4782608695652177</v>
      </c>
      <c r="F13" s="23">
        <f t="shared" si="3"/>
        <v>24.708333333333332</v>
      </c>
      <c r="G13" s="23">
        <f t="shared" si="1"/>
        <v>39.278176071538695</v>
      </c>
      <c r="H13" s="23">
        <f t="shared" si="4"/>
        <v>10.138490595127966</v>
      </c>
      <c r="I13" s="32"/>
      <c r="J13" s="33"/>
      <c r="K13" s="33"/>
      <c r="L13" s="33"/>
      <c r="M13" s="33"/>
      <c r="N13" s="33"/>
      <c r="O13" s="33"/>
      <c r="P13" s="33"/>
    </row>
    <row r="14" spans="1:16" x14ac:dyDescent="0.35">
      <c r="A14" s="22"/>
      <c r="B14" s="22" t="s">
        <v>30</v>
      </c>
      <c r="C14" s="13">
        <v>24</v>
      </c>
      <c r="D14" s="15">
        <f t="shared" si="2"/>
        <v>1</v>
      </c>
      <c r="E14" s="23">
        <f t="shared" si="0"/>
        <v>5.4782608695652177</v>
      </c>
      <c r="F14" s="23">
        <f t="shared" si="3"/>
        <v>24.708333333333332</v>
      </c>
      <c r="G14" s="23">
        <f t="shared" si="1"/>
        <v>39.278176071538695</v>
      </c>
      <c r="H14" s="23">
        <f t="shared" si="4"/>
        <v>10.138490595127966</v>
      </c>
      <c r="I14" s="32"/>
      <c r="J14" s="33"/>
      <c r="K14" s="33"/>
      <c r="L14" s="33"/>
      <c r="M14" s="33"/>
      <c r="N14" s="33"/>
      <c r="O14" s="33"/>
      <c r="P14" s="33"/>
    </row>
    <row r="15" spans="1:16" x14ac:dyDescent="0.35">
      <c r="A15" s="22"/>
      <c r="B15" s="22" t="s">
        <v>31</v>
      </c>
      <c r="C15" s="13">
        <v>19</v>
      </c>
      <c r="D15" s="15">
        <f t="shared" si="2"/>
        <v>5</v>
      </c>
      <c r="E15" s="23">
        <f t="shared" si="0"/>
        <v>5.4782608695652177</v>
      </c>
      <c r="F15" s="23">
        <f t="shared" si="3"/>
        <v>24.708333333333332</v>
      </c>
      <c r="G15" s="23">
        <f t="shared" si="1"/>
        <v>39.278176071538695</v>
      </c>
      <c r="H15" s="23">
        <f t="shared" si="4"/>
        <v>10.138490595127966</v>
      </c>
      <c r="I15" s="32"/>
      <c r="J15" s="33"/>
      <c r="K15" s="33"/>
      <c r="L15" s="33"/>
      <c r="M15" s="33"/>
      <c r="N15" s="33"/>
      <c r="O15" s="33"/>
      <c r="P15" s="33"/>
    </row>
    <row r="16" spans="1:16" x14ac:dyDescent="0.35">
      <c r="A16" s="22"/>
      <c r="B16" s="22" t="s">
        <v>32</v>
      </c>
      <c r="C16" s="13">
        <v>25</v>
      </c>
      <c r="D16" s="15">
        <f t="shared" si="2"/>
        <v>6</v>
      </c>
      <c r="E16" s="23">
        <f t="shared" si="0"/>
        <v>5.4782608695652177</v>
      </c>
      <c r="F16" s="23">
        <f t="shared" si="3"/>
        <v>24.708333333333332</v>
      </c>
      <c r="G16" s="23">
        <f t="shared" si="1"/>
        <v>39.278176071538695</v>
      </c>
      <c r="H16" s="23">
        <f t="shared" si="4"/>
        <v>10.138490595127966</v>
      </c>
      <c r="I16" s="34"/>
      <c r="J16" s="35"/>
      <c r="K16" s="35"/>
      <c r="L16" s="35"/>
      <c r="M16" s="35"/>
      <c r="N16" s="35"/>
      <c r="O16" s="35"/>
      <c r="P16" s="35"/>
    </row>
    <row r="17" spans="1:16" x14ac:dyDescent="0.35">
      <c r="A17" s="22"/>
      <c r="B17" s="22" t="s">
        <v>33</v>
      </c>
      <c r="C17" s="13">
        <v>29</v>
      </c>
      <c r="D17" s="15">
        <f t="shared" si="2"/>
        <v>4</v>
      </c>
      <c r="E17" s="23">
        <f t="shared" si="0"/>
        <v>5.4782608695652177</v>
      </c>
      <c r="F17" s="23">
        <f t="shared" si="3"/>
        <v>24.708333333333332</v>
      </c>
      <c r="G17" s="23">
        <f t="shared" si="1"/>
        <v>39.278176071538695</v>
      </c>
      <c r="H17" s="23">
        <f>MAX(F17-(3*(E17/1.128)),0)</f>
        <v>10.138490595127966</v>
      </c>
      <c r="I17" s="21"/>
      <c r="J17" s="14"/>
      <c r="K17" s="14"/>
      <c r="L17" s="13"/>
      <c r="M17" s="14"/>
      <c r="N17" s="14"/>
      <c r="O17" s="14"/>
      <c r="P17" s="14"/>
    </row>
    <row r="18" spans="1:16" x14ac:dyDescent="0.35">
      <c r="B18" s="22" t="s">
        <v>34</v>
      </c>
      <c r="C18" s="13">
        <v>25</v>
      </c>
      <c r="D18" s="15">
        <f t="shared" si="2"/>
        <v>4</v>
      </c>
      <c r="E18" s="23">
        <f t="shared" si="0"/>
        <v>5.4782608695652177</v>
      </c>
      <c r="F18" s="23">
        <f t="shared" si="3"/>
        <v>24.708333333333332</v>
      </c>
      <c r="G18" s="23">
        <f t="shared" si="1"/>
        <v>39.278176071538695</v>
      </c>
      <c r="H18" s="23">
        <f t="shared" si="4"/>
        <v>10.138490595127966</v>
      </c>
      <c r="I18" s="21"/>
      <c r="J18" s="14"/>
      <c r="K18" s="14"/>
      <c r="L18" s="13"/>
      <c r="M18" s="14"/>
      <c r="N18" s="14"/>
      <c r="O18" s="14"/>
      <c r="P18" s="14"/>
    </row>
    <row r="19" spans="1:16" x14ac:dyDescent="0.35">
      <c r="B19" s="22" t="s">
        <v>35</v>
      </c>
      <c r="C19" s="13">
        <v>27</v>
      </c>
      <c r="D19" s="15">
        <f t="shared" si="2"/>
        <v>2</v>
      </c>
      <c r="E19" s="23">
        <f t="shared" si="0"/>
        <v>5.4782608695652177</v>
      </c>
      <c r="F19" s="23">
        <f t="shared" si="3"/>
        <v>24.708333333333332</v>
      </c>
      <c r="G19" s="23">
        <f t="shared" si="1"/>
        <v>39.278176071538695</v>
      </c>
      <c r="H19" s="23">
        <f t="shared" si="4"/>
        <v>10.138490595127966</v>
      </c>
      <c r="I19" s="21"/>
      <c r="J19" s="14"/>
      <c r="K19" s="14"/>
      <c r="L19" s="13"/>
      <c r="M19" s="14"/>
      <c r="N19" s="14"/>
      <c r="O19" s="14"/>
      <c r="P19" s="14"/>
    </row>
    <row r="20" spans="1:16" x14ac:dyDescent="0.35">
      <c r="B20" s="22" t="s">
        <v>36</v>
      </c>
      <c r="C20" s="13">
        <v>25</v>
      </c>
      <c r="D20" s="15">
        <f t="shared" si="2"/>
        <v>2</v>
      </c>
      <c r="E20" s="23">
        <f t="shared" si="0"/>
        <v>5.4782608695652177</v>
      </c>
      <c r="F20" s="23">
        <f t="shared" si="3"/>
        <v>24.708333333333332</v>
      </c>
      <c r="G20" s="23">
        <f t="shared" si="1"/>
        <v>39.278176071538695</v>
      </c>
      <c r="H20" s="23">
        <f t="shared" si="4"/>
        <v>10.138490595127966</v>
      </c>
      <c r="I20" s="21"/>
      <c r="J20" s="16" t="s">
        <v>9</v>
      </c>
      <c r="K20" s="14"/>
      <c r="L20" s="13"/>
      <c r="M20" s="14"/>
      <c r="N20" s="14"/>
      <c r="O20" s="14"/>
      <c r="P20" s="14"/>
    </row>
    <row r="21" spans="1:16" x14ac:dyDescent="0.35">
      <c r="B21" s="22" t="s">
        <v>37</v>
      </c>
      <c r="C21" s="13">
        <v>17</v>
      </c>
      <c r="D21" s="15">
        <f t="shared" si="2"/>
        <v>8</v>
      </c>
      <c r="E21" s="23">
        <f t="shared" si="0"/>
        <v>5.4782608695652177</v>
      </c>
      <c r="F21" s="23">
        <f t="shared" si="3"/>
        <v>24.708333333333332</v>
      </c>
      <c r="G21" s="23">
        <f t="shared" si="1"/>
        <v>39.278176071538695</v>
      </c>
      <c r="H21" s="23">
        <f t="shared" si="4"/>
        <v>10.138490595127966</v>
      </c>
      <c r="I21" s="21"/>
      <c r="J21" s="16" t="s">
        <v>10</v>
      </c>
      <c r="K21" s="14"/>
      <c r="L21" s="13"/>
      <c r="M21" s="14"/>
      <c r="N21" s="14"/>
      <c r="O21" s="14"/>
      <c r="P21" s="14"/>
    </row>
    <row r="22" spans="1:16" x14ac:dyDescent="0.35">
      <c r="B22" s="22" t="s">
        <v>38</v>
      </c>
      <c r="C22" s="13">
        <v>27</v>
      </c>
      <c r="D22" s="15">
        <f t="shared" si="2"/>
        <v>10</v>
      </c>
      <c r="E22" s="23">
        <f t="shared" si="0"/>
        <v>5.4782608695652177</v>
      </c>
      <c r="F22" s="23">
        <f t="shared" si="3"/>
        <v>24.708333333333332</v>
      </c>
      <c r="G22" s="23">
        <f t="shared" si="1"/>
        <v>39.278176071538695</v>
      </c>
      <c r="H22" s="23">
        <f t="shared" si="4"/>
        <v>10.138490595127966</v>
      </c>
      <c r="I22" s="21"/>
      <c r="J22" s="14"/>
      <c r="K22" s="14"/>
      <c r="L22" s="13"/>
      <c r="M22" s="14"/>
      <c r="N22" s="14"/>
      <c r="O22" s="14"/>
      <c r="P22" s="14"/>
    </row>
    <row r="23" spans="1:16" x14ac:dyDescent="0.35">
      <c r="B23" s="22" t="s">
        <v>39</v>
      </c>
      <c r="C23" s="13">
        <v>23</v>
      </c>
      <c r="D23" s="15">
        <f t="shared" si="2"/>
        <v>4</v>
      </c>
      <c r="E23" s="23">
        <f t="shared" si="0"/>
        <v>5.4782608695652177</v>
      </c>
      <c r="F23" s="23">
        <f t="shared" si="3"/>
        <v>24.708333333333332</v>
      </c>
      <c r="G23" s="23">
        <f t="shared" si="1"/>
        <v>39.278176071538695</v>
      </c>
      <c r="H23" s="23">
        <f t="shared" si="4"/>
        <v>10.138490595127966</v>
      </c>
      <c r="I23" s="21"/>
      <c r="J23" s="14"/>
      <c r="K23" s="14"/>
      <c r="L23" s="13"/>
      <c r="M23" s="14"/>
      <c r="N23" s="14"/>
      <c r="O23" s="14"/>
      <c r="P23" s="14"/>
    </row>
    <row r="24" spans="1:16" ht="14.5" customHeight="1" x14ac:dyDescent="0.35">
      <c r="B24" s="22" t="s">
        <v>40</v>
      </c>
      <c r="C24" s="13">
        <v>19</v>
      </c>
      <c r="D24" s="15">
        <f t="shared" si="2"/>
        <v>4</v>
      </c>
      <c r="E24" s="23">
        <f t="shared" si="0"/>
        <v>5.4782608695652177</v>
      </c>
      <c r="F24" s="23">
        <f t="shared" si="3"/>
        <v>24.708333333333332</v>
      </c>
      <c r="G24" s="23">
        <f t="shared" si="1"/>
        <v>39.278176071538695</v>
      </c>
      <c r="H24" s="23">
        <f t="shared" si="4"/>
        <v>10.138490595127966</v>
      </c>
      <c r="I24" s="17" t="s">
        <v>11</v>
      </c>
      <c r="J24" s="14"/>
      <c r="K24" s="14"/>
      <c r="L24" s="13"/>
      <c r="M24" s="14"/>
      <c r="N24" s="14"/>
      <c r="O24" s="14"/>
      <c r="P24" s="14"/>
    </row>
    <row r="25" spans="1:16" x14ac:dyDescent="0.35">
      <c r="B25" s="22" t="s">
        <v>41</v>
      </c>
      <c r="C25" s="13">
        <v>31</v>
      </c>
      <c r="D25" s="15">
        <f t="shared" si="2"/>
        <v>12</v>
      </c>
      <c r="E25" s="23">
        <f t="shared" si="0"/>
        <v>5.4782608695652177</v>
      </c>
      <c r="F25" s="23">
        <f t="shared" si="3"/>
        <v>24.708333333333332</v>
      </c>
      <c r="G25" s="23">
        <f t="shared" si="1"/>
        <v>39.278176071538695</v>
      </c>
      <c r="H25" s="23">
        <f t="shared" si="4"/>
        <v>10.138490595127966</v>
      </c>
      <c r="I25" s="21"/>
      <c r="J25" s="14"/>
      <c r="K25" s="14"/>
      <c r="L25" s="13"/>
      <c r="M25" s="14"/>
      <c r="N25" s="14"/>
      <c r="O25" s="14"/>
      <c r="P25" s="14"/>
    </row>
    <row r="26" spans="1:16" x14ac:dyDescent="0.35">
      <c r="B26" s="22" t="s">
        <v>42</v>
      </c>
      <c r="C26" s="13">
        <v>28</v>
      </c>
      <c r="D26" s="15">
        <f t="shared" si="2"/>
        <v>3</v>
      </c>
      <c r="E26" s="23">
        <f t="shared" si="0"/>
        <v>5.4782608695652177</v>
      </c>
      <c r="F26" s="23">
        <f t="shared" si="3"/>
        <v>24.708333333333332</v>
      </c>
      <c r="G26" s="23">
        <f t="shared" si="1"/>
        <v>39.278176071538695</v>
      </c>
      <c r="H26" s="23">
        <f t="shared" si="4"/>
        <v>10.138490595127966</v>
      </c>
    </row>
    <row r="27" spans="1:16" x14ac:dyDescent="0.35">
      <c r="B27" s="22" t="s">
        <v>43</v>
      </c>
      <c r="C27" s="13">
        <v>27</v>
      </c>
      <c r="D27" s="15">
        <f t="shared" si="2"/>
        <v>1</v>
      </c>
      <c r="E27" s="23">
        <f t="shared" si="0"/>
        <v>5.4782608695652177</v>
      </c>
      <c r="F27" s="23">
        <f t="shared" si="3"/>
        <v>24.708333333333332</v>
      </c>
      <c r="G27" s="23">
        <f t="shared" si="1"/>
        <v>39.278176071538695</v>
      </c>
      <c r="H27" s="23">
        <f t="shared" ref="H27:H28" si="5">MAX(F27-(3*(E27/1.128)),0)</f>
        <v>10.138490595127966</v>
      </c>
      <c r="I27" s="28" t="s">
        <v>12</v>
      </c>
      <c r="J27" s="28"/>
      <c r="K27" s="28"/>
      <c r="L27" s="28"/>
      <c r="M27" s="28"/>
      <c r="N27" s="28"/>
      <c r="O27" s="28"/>
      <c r="P27" s="29"/>
    </row>
    <row r="28" spans="1:16" x14ac:dyDescent="0.35">
      <c r="B28" s="22" t="s">
        <v>44</v>
      </c>
      <c r="C28" s="13">
        <v>24</v>
      </c>
      <c r="D28" s="15">
        <f t="shared" si="2"/>
        <v>3</v>
      </c>
      <c r="E28" s="23">
        <f t="shared" si="0"/>
        <v>5.4782608695652177</v>
      </c>
      <c r="F28" s="23">
        <f t="shared" si="3"/>
        <v>24.708333333333332</v>
      </c>
      <c r="G28" s="23">
        <f t="shared" si="1"/>
        <v>39.278176071538695</v>
      </c>
      <c r="H28" s="23">
        <f t="shared" si="5"/>
        <v>10.138490595127966</v>
      </c>
      <c r="I28" s="18" t="s">
        <v>13</v>
      </c>
      <c r="J28" s="19" t="s">
        <v>14</v>
      </c>
      <c r="K28" s="19" t="s">
        <v>15</v>
      </c>
      <c r="L28" s="20" t="s">
        <v>16</v>
      </c>
      <c r="M28" s="20" t="s">
        <v>17</v>
      </c>
      <c r="N28" s="20" t="s">
        <v>18</v>
      </c>
      <c r="O28" s="20" t="s">
        <v>19</v>
      </c>
      <c r="P28" s="20" t="s">
        <v>20</v>
      </c>
    </row>
    <row r="29" spans="1:16" x14ac:dyDescent="0.35">
      <c r="B29" s="22" t="s">
        <v>45</v>
      </c>
      <c r="C29" s="13">
        <v>14</v>
      </c>
      <c r="D29" s="15">
        <f t="shared" si="2"/>
        <v>10</v>
      </c>
      <c r="E29" s="23">
        <f>IF(ISBLANK(C29)=TRUE,NA(),IF(ISBLANK(L29)=TRUE,E28,M29))</f>
        <v>5.4782608695652177</v>
      </c>
      <c r="F29" s="23">
        <f>IF(ISBLANK(C29)=TRUE,NA(),IF(ISBLANK(L29)=TRUE,F28,N29))</f>
        <v>24.708333333333332</v>
      </c>
      <c r="G29" s="23">
        <f>IF(ISBLANK(C29)=TRUE,NA(),IF(ISBLANK(L29)=TRUE,G28,O29))</f>
        <v>39.278176071538695</v>
      </c>
      <c r="H29" s="23">
        <f>IF(ISBLANK(C29)=TRUE,NA(),IF(ISBLANK(L29)=TRUE,H28,P29))</f>
        <v>10.138490595127966</v>
      </c>
      <c r="I29" s="21" t="str">
        <f>IF(C29&gt;G29,"Above UCL",IF(C29&lt;H29,"Below LCL",""))</f>
        <v/>
      </c>
      <c r="J29" s="14" t="str">
        <f>IF(C29&gt;F29,"Above Mean",IF(C29&lt;F29,"Below Mean",""))</f>
        <v>Below Mean</v>
      </c>
      <c r="K29" s="14" t="str">
        <f>IF(ISBLANK(C29),"",IF(C29&gt;C28,"Up",IF(C29=C28,"","Down")))</f>
        <v>Down</v>
      </c>
      <c r="L29" s="13"/>
      <c r="M29" s="14" t="e">
        <f>IF($C$2=12,IF(ISBLANK(L29)=TRUE,NA(),AVERAGE(D29:D40)),IF($C$2=24,IF(ISBLANK(L29)=TRUE,NA(),AVERAGE(D29:D52))))</f>
        <v>#N/A</v>
      </c>
      <c r="N29" s="14" t="e">
        <f>IF($C$2=12,IF(ISBLANK(L29)=TRUE,NA(),AVERAGE(C29:C40)),IF($C$2=24,IF(ISBLANK(L29)=TRUE,NA(),AVERAGE(C29:C52))))</f>
        <v>#N/A</v>
      </c>
      <c r="O29" s="14" t="e">
        <f>IF(ISBLANK(L29)=TRUE,NA(),(N29+(3*M29/1.128)))</f>
        <v>#N/A</v>
      </c>
      <c r="P29" s="14" t="e">
        <f>IF(ISBLANK(L29)=TRUE,NA(),MAX(N29-(3*M29/1.128),0))</f>
        <v>#N/A</v>
      </c>
    </row>
    <row r="30" spans="1:16" x14ac:dyDescent="0.35">
      <c r="B30" s="22" t="s">
        <v>46</v>
      </c>
      <c r="C30" s="13">
        <v>28</v>
      </c>
      <c r="D30" s="15">
        <f t="shared" si="2"/>
        <v>14</v>
      </c>
      <c r="E30" s="23">
        <f t="shared" ref="E30:E93" si="6">IF(ISBLANK(C30)=TRUE,NA(),IF(ISBLANK(L30)=TRUE,E29,M30))</f>
        <v>5.4782608695652177</v>
      </c>
      <c r="F30" s="23">
        <f t="shared" ref="F30:F93" si="7">IF(ISBLANK(C30)=TRUE,NA(),IF(ISBLANK(L30)=TRUE,F29,N30))</f>
        <v>24.708333333333332</v>
      </c>
      <c r="G30" s="23">
        <f t="shared" ref="G30:G93" si="8">IF(ISBLANK(C30)=TRUE,NA(),IF(ISBLANK(L30)=TRUE,G29,O30))</f>
        <v>39.278176071538695</v>
      </c>
      <c r="H30" s="23">
        <f t="shared" ref="H30:H93" si="9">IF(ISBLANK(C30)=TRUE,NA(),IF(ISBLANK(L30)=TRUE,H29,P30))</f>
        <v>10.138490595127966</v>
      </c>
      <c r="I30" s="21" t="str">
        <f t="shared" ref="I30:I93" si="10">IF(C30&gt;G30,"Above UCL",IF(C30&lt;H30,"Below LCL",""))</f>
        <v/>
      </c>
      <c r="J30" s="14" t="str">
        <f t="shared" ref="J30:J93" si="11">IF(C30&gt;F30,"Above Mean",IF(C30&lt;F30,"Below Mean",""))</f>
        <v>Above Mean</v>
      </c>
      <c r="K30" s="14" t="str">
        <f t="shared" ref="K30:K93" si="12">IF(ISBLANK(C30),"",IF(C30&gt;C29,"Up",IF(C30=C29,"","Down")))</f>
        <v>Up</v>
      </c>
      <c r="L30" s="13"/>
      <c r="M30" s="14" t="e">
        <f t="shared" ref="M30:M93" si="13">IF($C$2=12,IF(ISBLANK(L30)=TRUE,NA(),AVERAGE(D30:D41)),IF($C$2=24,IF(ISBLANK(L30)=TRUE,NA(),AVERAGE(D30:D53))))</f>
        <v>#N/A</v>
      </c>
      <c r="N30" s="14" t="e">
        <f t="shared" ref="N30:N93" si="14">IF($C$2=12,IF(ISBLANK(L30)=TRUE,NA(),AVERAGE(C30:C41)),IF($C$2=24,IF(ISBLANK(L30)=TRUE,NA(),AVERAGE(C30:C53))))</f>
        <v>#N/A</v>
      </c>
      <c r="O30" s="14" t="e">
        <f t="shared" ref="O30:O93" si="15">IF(ISBLANK(L30)=TRUE,NA(),(N30+(3*M30/1.128)))</f>
        <v>#N/A</v>
      </c>
      <c r="P30" s="14" t="e">
        <f t="shared" ref="P30:P93" si="16">IF(ISBLANK(L30)=TRUE,NA(),MAX(N30-(3*M30/1.128),0))</f>
        <v>#N/A</v>
      </c>
    </row>
    <row r="31" spans="1:16" x14ac:dyDescent="0.35">
      <c r="B31" s="22" t="s">
        <v>47</v>
      </c>
      <c r="C31" s="13">
        <v>26</v>
      </c>
      <c r="D31" s="15">
        <f t="shared" si="2"/>
        <v>2</v>
      </c>
      <c r="E31" s="23">
        <f t="shared" si="6"/>
        <v>5.4782608695652177</v>
      </c>
      <c r="F31" s="23">
        <f t="shared" si="7"/>
        <v>24.708333333333332</v>
      </c>
      <c r="G31" s="23">
        <f t="shared" si="8"/>
        <v>39.278176071538695</v>
      </c>
      <c r="H31" s="23">
        <f t="shared" si="9"/>
        <v>10.138490595127966</v>
      </c>
      <c r="I31" s="21" t="str">
        <f t="shared" si="10"/>
        <v/>
      </c>
      <c r="J31" s="14" t="str">
        <f t="shared" si="11"/>
        <v>Above Mean</v>
      </c>
      <c r="K31" s="14" t="str">
        <f t="shared" si="12"/>
        <v>Down</v>
      </c>
      <c r="L31" s="13"/>
      <c r="M31" s="14" t="e">
        <f t="shared" si="13"/>
        <v>#N/A</v>
      </c>
      <c r="N31" s="14" t="e">
        <f t="shared" si="14"/>
        <v>#N/A</v>
      </c>
      <c r="O31" s="14" t="e">
        <f t="shared" si="15"/>
        <v>#N/A</v>
      </c>
      <c r="P31" s="14" t="e">
        <f t="shared" si="16"/>
        <v>#N/A</v>
      </c>
    </row>
    <row r="32" spans="1:16" x14ac:dyDescent="0.35">
      <c r="B32" s="22" t="s">
        <v>48</v>
      </c>
      <c r="C32" s="13">
        <v>19</v>
      </c>
      <c r="D32" s="15">
        <f t="shared" si="2"/>
        <v>7</v>
      </c>
      <c r="E32" s="23">
        <f t="shared" si="6"/>
        <v>5.4782608695652177</v>
      </c>
      <c r="F32" s="23">
        <f t="shared" si="7"/>
        <v>24.708333333333332</v>
      </c>
      <c r="G32" s="23">
        <f t="shared" si="8"/>
        <v>39.278176071538695</v>
      </c>
      <c r="H32" s="23">
        <f t="shared" si="9"/>
        <v>10.138490595127966</v>
      </c>
      <c r="I32" s="21" t="str">
        <f t="shared" si="10"/>
        <v/>
      </c>
      <c r="J32" s="14" t="str">
        <f t="shared" si="11"/>
        <v>Below Mean</v>
      </c>
      <c r="K32" s="14" t="str">
        <f t="shared" si="12"/>
        <v>Down</v>
      </c>
      <c r="L32" s="13"/>
      <c r="M32" s="14" t="e">
        <f t="shared" si="13"/>
        <v>#N/A</v>
      </c>
      <c r="N32" s="14" t="e">
        <f t="shared" si="14"/>
        <v>#N/A</v>
      </c>
      <c r="O32" s="14" t="e">
        <f t="shared" si="15"/>
        <v>#N/A</v>
      </c>
      <c r="P32" s="14" t="e">
        <f t="shared" si="16"/>
        <v>#N/A</v>
      </c>
    </row>
    <row r="33" spans="2:16" x14ac:dyDescent="0.35">
      <c r="B33" s="22" t="s">
        <v>49</v>
      </c>
      <c r="C33" s="13">
        <v>23</v>
      </c>
      <c r="D33" s="15">
        <f t="shared" si="2"/>
        <v>4</v>
      </c>
      <c r="E33" s="23">
        <f t="shared" si="6"/>
        <v>5.4782608695652177</v>
      </c>
      <c r="F33" s="23">
        <f t="shared" si="7"/>
        <v>24.708333333333332</v>
      </c>
      <c r="G33" s="23">
        <f t="shared" si="8"/>
        <v>39.278176071538695</v>
      </c>
      <c r="H33" s="23">
        <f t="shared" si="9"/>
        <v>10.138490595127966</v>
      </c>
      <c r="I33" s="21" t="str">
        <f t="shared" si="10"/>
        <v/>
      </c>
      <c r="J33" s="14" t="str">
        <f t="shared" si="11"/>
        <v>Below Mean</v>
      </c>
      <c r="K33" s="14" t="str">
        <f t="shared" si="12"/>
        <v>Up</v>
      </c>
      <c r="L33" s="13"/>
      <c r="M33" s="14" t="e">
        <f t="shared" si="13"/>
        <v>#N/A</v>
      </c>
      <c r="N33" s="14" t="e">
        <f t="shared" si="14"/>
        <v>#N/A</v>
      </c>
      <c r="O33" s="14" t="e">
        <f t="shared" si="15"/>
        <v>#N/A</v>
      </c>
      <c r="P33" s="14" t="e">
        <f t="shared" si="16"/>
        <v>#N/A</v>
      </c>
    </row>
    <row r="34" spans="2:16" x14ac:dyDescent="0.35">
      <c r="B34" s="22" t="s">
        <v>50</v>
      </c>
      <c r="C34" s="13">
        <v>26</v>
      </c>
      <c r="D34" s="15">
        <f t="shared" si="2"/>
        <v>3</v>
      </c>
      <c r="E34" s="23">
        <f t="shared" si="6"/>
        <v>5.4782608695652177</v>
      </c>
      <c r="F34" s="23">
        <f t="shared" si="7"/>
        <v>24.708333333333332</v>
      </c>
      <c r="G34" s="23">
        <f t="shared" si="8"/>
        <v>39.278176071538695</v>
      </c>
      <c r="H34" s="23">
        <f t="shared" si="9"/>
        <v>10.138490595127966</v>
      </c>
      <c r="I34" s="21" t="str">
        <f t="shared" si="10"/>
        <v/>
      </c>
      <c r="J34" s="14" t="str">
        <f t="shared" si="11"/>
        <v>Above Mean</v>
      </c>
      <c r="K34" s="14" t="str">
        <f t="shared" si="12"/>
        <v>Up</v>
      </c>
      <c r="L34" s="13"/>
      <c r="M34" s="14" t="e">
        <f t="shared" si="13"/>
        <v>#N/A</v>
      </c>
      <c r="N34" s="14" t="e">
        <f t="shared" si="14"/>
        <v>#N/A</v>
      </c>
      <c r="O34" s="14" t="e">
        <f t="shared" si="15"/>
        <v>#N/A</v>
      </c>
      <c r="P34" s="14" t="e">
        <f t="shared" si="16"/>
        <v>#N/A</v>
      </c>
    </row>
    <row r="35" spans="2:16" x14ac:dyDescent="0.35">
      <c r="B35" s="22" t="s">
        <v>51</v>
      </c>
      <c r="C35" s="13">
        <v>22</v>
      </c>
      <c r="D35" s="15">
        <f t="shared" si="2"/>
        <v>4</v>
      </c>
      <c r="E35" s="23">
        <f t="shared" si="6"/>
        <v>5.4782608695652177</v>
      </c>
      <c r="F35" s="23">
        <f t="shared" si="7"/>
        <v>24.708333333333332</v>
      </c>
      <c r="G35" s="23">
        <f t="shared" si="8"/>
        <v>39.278176071538695</v>
      </c>
      <c r="H35" s="23">
        <f t="shared" si="9"/>
        <v>10.138490595127966</v>
      </c>
      <c r="I35" s="21" t="str">
        <f t="shared" si="10"/>
        <v/>
      </c>
      <c r="J35" s="14" t="str">
        <f t="shared" si="11"/>
        <v>Below Mean</v>
      </c>
      <c r="K35" s="14" t="str">
        <f t="shared" si="12"/>
        <v>Down</v>
      </c>
      <c r="L35" s="13"/>
      <c r="M35" s="14" t="e">
        <f t="shared" si="13"/>
        <v>#N/A</v>
      </c>
      <c r="N35" s="14" t="e">
        <f t="shared" si="14"/>
        <v>#N/A</v>
      </c>
      <c r="O35" s="14" t="e">
        <f t="shared" si="15"/>
        <v>#N/A</v>
      </c>
      <c r="P35" s="14" t="e">
        <f t="shared" si="16"/>
        <v>#N/A</v>
      </c>
    </row>
    <row r="36" spans="2:16" x14ac:dyDescent="0.35">
      <c r="B36" s="22" t="s">
        <v>52</v>
      </c>
      <c r="C36" s="13">
        <v>19</v>
      </c>
      <c r="D36" s="15">
        <f t="shared" si="2"/>
        <v>3</v>
      </c>
      <c r="E36" s="23">
        <f t="shared" si="6"/>
        <v>5.4782608695652177</v>
      </c>
      <c r="F36" s="23">
        <f t="shared" si="7"/>
        <v>24.708333333333332</v>
      </c>
      <c r="G36" s="23">
        <f t="shared" si="8"/>
        <v>39.278176071538695</v>
      </c>
      <c r="H36" s="23">
        <f t="shared" si="9"/>
        <v>10.138490595127966</v>
      </c>
      <c r="I36" s="21" t="str">
        <f t="shared" si="10"/>
        <v/>
      </c>
      <c r="J36" s="14" t="str">
        <f t="shared" si="11"/>
        <v>Below Mean</v>
      </c>
      <c r="K36" s="14" t="str">
        <f t="shared" si="12"/>
        <v>Down</v>
      </c>
      <c r="L36" s="13"/>
      <c r="M36" s="14" t="e">
        <f t="shared" si="13"/>
        <v>#N/A</v>
      </c>
      <c r="N36" s="14" t="e">
        <f t="shared" si="14"/>
        <v>#N/A</v>
      </c>
      <c r="O36" s="14" t="e">
        <f t="shared" si="15"/>
        <v>#N/A</v>
      </c>
      <c r="P36" s="14" t="e">
        <f t="shared" si="16"/>
        <v>#N/A</v>
      </c>
    </row>
    <row r="37" spans="2:16" x14ac:dyDescent="0.35">
      <c r="B37" s="22" t="s">
        <v>53</v>
      </c>
      <c r="C37" s="13">
        <v>12</v>
      </c>
      <c r="D37" s="15">
        <f t="shared" si="2"/>
        <v>7</v>
      </c>
      <c r="E37" s="23">
        <f t="shared" si="6"/>
        <v>5.4782608695652177</v>
      </c>
      <c r="F37" s="23">
        <f t="shared" si="7"/>
        <v>24.708333333333332</v>
      </c>
      <c r="G37" s="23">
        <f t="shared" si="8"/>
        <v>39.278176071538695</v>
      </c>
      <c r="H37" s="23">
        <f t="shared" si="9"/>
        <v>10.138490595127966</v>
      </c>
      <c r="I37" s="21" t="str">
        <f t="shared" si="10"/>
        <v/>
      </c>
      <c r="J37" s="14" t="str">
        <f t="shared" si="11"/>
        <v>Below Mean</v>
      </c>
      <c r="K37" s="14" t="str">
        <f t="shared" si="12"/>
        <v>Down</v>
      </c>
      <c r="L37" s="13"/>
      <c r="M37" s="14" t="e">
        <f t="shared" si="13"/>
        <v>#N/A</v>
      </c>
      <c r="N37" s="14" t="e">
        <f t="shared" si="14"/>
        <v>#N/A</v>
      </c>
      <c r="O37" s="14" t="e">
        <f t="shared" si="15"/>
        <v>#N/A</v>
      </c>
      <c r="P37" s="14" t="e">
        <f t="shared" si="16"/>
        <v>#N/A</v>
      </c>
    </row>
    <row r="38" spans="2:16" x14ac:dyDescent="0.35">
      <c r="B38" s="22" t="s">
        <v>54</v>
      </c>
      <c r="C38" s="13">
        <v>27</v>
      </c>
      <c r="D38" s="15">
        <f t="shared" si="2"/>
        <v>15</v>
      </c>
      <c r="E38" s="23">
        <f t="shared" si="6"/>
        <v>5.4782608695652177</v>
      </c>
      <c r="F38" s="23">
        <f t="shared" si="7"/>
        <v>24.708333333333332</v>
      </c>
      <c r="G38" s="23">
        <f t="shared" si="8"/>
        <v>39.278176071538695</v>
      </c>
      <c r="H38" s="23">
        <f t="shared" si="9"/>
        <v>10.138490595127966</v>
      </c>
      <c r="I38" s="21" t="str">
        <f t="shared" si="10"/>
        <v/>
      </c>
      <c r="J38" s="14" t="str">
        <f t="shared" si="11"/>
        <v>Above Mean</v>
      </c>
      <c r="K38" s="14" t="str">
        <f t="shared" si="12"/>
        <v>Up</v>
      </c>
      <c r="L38" s="13"/>
      <c r="M38" s="14" t="e">
        <f t="shared" si="13"/>
        <v>#N/A</v>
      </c>
      <c r="N38" s="14" t="e">
        <f t="shared" si="14"/>
        <v>#N/A</v>
      </c>
      <c r="O38" s="14" t="e">
        <f t="shared" si="15"/>
        <v>#N/A</v>
      </c>
      <c r="P38" s="14" t="e">
        <f t="shared" si="16"/>
        <v>#N/A</v>
      </c>
    </row>
    <row r="39" spans="2:16" x14ac:dyDescent="0.35">
      <c r="B39" s="22" t="s">
        <v>55</v>
      </c>
      <c r="C39" s="13">
        <v>26</v>
      </c>
      <c r="D39" s="15">
        <f t="shared" si="2"/>
        <v>1</v>
      </c>
      <c r="E39" s="23">
        <f t="shared" si="6"/>
        <v>5.4782608695652177</v>
      </c>
      <c r="F39" s="23">
        <f t="shared" si="7"/>
        <v>24.708333333333332</v>
      </c>
      <c r="G39" s="23">
        <f t="shared" si="8"/>
        <v>39.278176071538695</v>
      </c>
      <c r="H39" s="23">
        <f t="shared" si="9"/>
        <v>10.138490595127966</v>
      </c>
      <c r="I39" s="21" t="str">
        <f t="shared" si="10"/>
        <v/>
      </c>
      <c r="J39" s="14" t="str">
        <f t="shared" si="11"/>
        <v>Above Mean</v>
      </c>
      <c r="K39" s="14" t="str">
        <f t="shared" si="12"/>
        <v>Down</v>
      </c>
      <c r="L39" s="13"/>
      <c r="M39" s="14" t="e">
        <f t="shared" si="13"/>
        <v>#N/A</v>
      </c>
      <c r="N39" s="14" t="e">
        <f t="shared" si="14"/>
        <v>#N/A</v>
      </c>
      <c r="O39" s="14" t="e">
        <f t="shared" si="15"/>
        <v>#N/A</v>
      </c>
      <c r="P39" s="14" t="e">
        <f t="shared" si="16"/>
        <v>#N/A</v>
      </c>
    </row>
    <row r="40" spans="2:16" x14ac:dyDescent="0.35">
      <c r="B40" s="22" t="s">
        <v>56</v>
      </c>
      <c r="C40" s="13">
        <v>35</v>
      </c>
      <c r="D40" s="15">
        <f t="shared" si="2"/>
        <v>9</v>
      </c>
      <c r="E40" s="23">
        <f t="shared" si="6"/>
        <v>5.4782608695652177</v>
      </c>
      <c r="F40" s="23">
        <f t="shared" si="7"/>
        <v>24.708333333333332</v>
      </c>
      <c r="G40" s="23">
        <f t="shared" si="8"/>
        <v>39.278176071538695</v>
      </c>
      <c r="H40" s="23">
        <f t="shared" si="9"/>
        <v>10.138490595127966</v>
      </c>
      <c r="I40" s="21" t="str">
        <f t="shared" si="10"/>
        <v/>
      </c>
      <c r="J40" s="14" t="str">
        <f t="shared" si="11"/>
        <v>Above Mean</v>
      </c>
      <c r="K40" s="14" t="str">
        <f t="shared" si="12"/>
        <v>Up</v>
      </c>
      <c r="L40" s="13"/>
      <c r="M40" s="14" t="e">
        <f t="shared" si="13"/>
        <v>#N/A</v>
      </c>
      <c r="N40" s="14" t="e">
        <f t="shared" si="14"/>
        <v>#N/A</v>
      </c>
      <c r="O40" s="14" t="e">
        <f t="shared" si="15"/>
        <v>#N/A</v>
      </c>
      <c r="P40" s="14" t="e">
        <f t="shared" si="16"/>
        <v>#N/A</v>
      </c>
    </row>
    <row r="41" spans="2:16" x14ac:dyDescent="0.35">
      <c r="B41" s="22" t="s">
        <v>57</v>
      </c>
      <c r="C41" s="13">
        <v>26</v>
      </c>
      <c r="D41" s="15">
        <f t="shared" si="2"/>
        <v>9</v>
      </c>
      <c r="E41" s="23">
        <f t="shared" si="6"/>
        <v>5.4782608695652177</v>
      </c>
      <c r="F41" s="23">
        <f t="shared" si="7"/>
        <v>24.708333333333332</v>
      </c>
      <c r="G41" s="23">
        <f t="shared" si="8"/>
        <v>39.278176071538695</v>
      </c>
      <c r="H41" s="23">
        <f t="shared" si="9"/>
        <v>10.138490595127966</v>
      </c>
      <c r="I41" s="21" t="str">
        <f t="shared" si="10"/>
        <v/>
      </c>
      <c r="J41" s="14" t="str">
        <f t="shared" si="11"/>
        <v>Above Mean</v>
      </c>
      <c r="K41" s="14" t="str">
        <f t="shared" si="12"/>
        <v>Down</v>
      </c>
      <c r="L41" s="13"/>
      <c r="M41" s="14" t="e">
        <f t="shared" si="13"/>
        <v>#N/A</v>
      </c>
      <c r="N41" s="14" t="e">
        <f t="shared" si="14"/>
        <v>#N/A</v>
      </c>
      <c r="O41" s="14" t="e">
        <f t="shared" si="15"/>
        <v>#N/A</v>
      </c>
      <c r="P41" s="14" t="e">
        <f t="shared" si="16"/>
        <v>#N/A</v>
      </c>
    </row>
    <row r="42" spans="2:16" x14ac:dyDescent="0.35">
      <c r="B42" s="22" t="s">
        <v>58</v>
      </c>
      <c r="C42" s="13">
        <v>27</v>
      </c>
      <c r="D42" s="15">
        <f t="shared" si="2"/>
        <v>1</v>
      </c>
      <c r="E42" s="23">
        <f t="shared" si="6"/>
        <v>5.4782608695652177</v>
      </c>
      <c r="F42" s="23">
        <f t="shared" si="7"/>
        <v>24.708333333333332</v>
      </c>
      <c r="G42" s="23">
        <f t="shared" si="8"/>
        <v>39.278176071538695</v>
      </c>
      <c r="H42" s="23">
        <f t="shared" si="9"/>
        <v>10.138490595127966</v>
      </c>
      <c r="I42" s="21" t="str">
        <f t="shared" si="10"/>
        <v/>
      </c>
      <c r="J42" s="14" t="str">
        <f t="shared" si="11"/>
        <v>Above Mean</v>
      </c>
      <c r="K42" s="14" t="str">
        <f t="shared" si="12"/>
        <v>Up</v>
      </c>
      <c r="L42" s="13"/>
      <c r="M42" s="14" t="e">
        <f t="shared" si="13"/>
        <v>#N/A</v>
      </c>
      <c r="N42" s="14" t="e">
        <f t="shared" si="14"/>
        <v>#N/A</v>
      </c>
      <c r="O42" s="14" t="e">
        <f t="shared" si="15"/>
        <v>#N/A</v>
      </c>
      <c r="P42" s="14" t="e">
        <f t="shared" si="16"/>
        <v>#N/A</v>
      </c>
    </row>
    <row r="43" spans="2:16" x14ac:dyDescent="0.35">
      <c r="B43" s="22" t="s">
        <v>59</v>
      </c>
      <c r="C43" s="13">
        <v>13</v>
      </c>
      <c r="D43" s="15">
        <f t="shared" si="2"/>
        <v>14</v>
      </c>
      <c r="E43" s="23">
        <f t="shared" si="6"/>
        <v>5.4782608695652177</v>
      </c>
      <c r="F43" s="23">
        <f t="shared" si="7"/>
        <v>24.708333333333332</v>
      </c>
      <c r="G43" s="23">
        <f t="shared" si="8"/>
        <v>39.278176071538695</v>
      </c>
      <c r="H43" s="23">
        <f t="shared" si="9"/>
        <v>10.138490595127966</v>
      </c>
      <c r="I43" s="21" t="str">
        <f t="shared" si="10"/>
        <v/>
      </c>
      <c r="J43" s="14" t="str">
        <f t="shared" si="11"/>
        <v>Below Mean</v>
      </c>
      <c r="K43" s="14" t="str">
        <f t="shared" si="12"/>
        <v>Down</v>
      </c>
      <c r="L43" s="13"/>
      <c r="M43" s="14" t="e">
        <f t="shared" si="13"/>
        <v>#N/A</v>
      </c>
      <c r="N43" s="14" t="e">
        <f t="shared" si="14"/>
        <v>#N/A</v>
      </c>
      <c r="O43" s="14" t="e">
        <f t="shared" si="15"/>
        <v>#N/A</v>
      </c>
      <c r="P43" s="14" t="e">
        <f t="shared" si="16"/>
        <v>#N/A</v>
      </c>
    </row>
    <row r="44" spans="2:16" x14ac:dyDescent="0.35">
      <c r="B44" s="22" t="s">
        <v>60</v>
      </c>
      <c r="C44" s="13">
        <v>14</v>
      </c>
      <c r="D44" s="15">
        <f t="shared" si="2"/>
        <v>1</v>
      </c>
      <c r="E44" s="23">
        <f t="shared" si="6"/>
        <v>5.4782608695652177</v>
      </c>
      <c r="F44" s="23">
        <f t="shared" si="7"/>
        <v>24.708333333333332</v>
      </c>
      <c r="G44" s="23">
        <f t="shared" si="8"/>
        <v>39.278176071538695</v>
      </c>
      <c r="H44" s="23">
        <f t="shared" si="9"/>
        <v>10.138490595127966</v>
      </c>
      <c r="I44" s="21" t="str">
        <f t="shared" si="10"/>
        <v/>
      </c>
      <c r="J44" s="14" t="str">
        <f t="shared" si="11"/>
        <v>Below Mean</v>
      </c>
      <c r="K44" s="14" t="str">
        <f t="shared" si="12"/>
        <v>Up</v>
      </c>
      <c r="L44" s="13"/>
      <c r="M44" s="14" t="e">
        <f t="shared" si="13"/>
        <v>#N/A</v>
      </c>
      <c r="N44" s="14" t="e">
        <f t="shared" si="14"/>
        <v>#N/A</v>
      </c>
      <c r="O44" s="14" t="e">
        <f t="shared" si="15"/>
        <v>#N/A</v>
      </c>
      <c r="P44" s="14" t="e">
        <f t="shared" si="16"/>
        <v>#N/A</v>
      </c>
    </row>
    <row r="45" spans="2:16" x14ac:dyDescent="0.35">
      <c r="B45" s="22" t="s">
        <v>61</v>
      </c>
      <c r="C45" s="13">
        <v>32</v>
      </c>
      <c r="D45" s="15">
        <f t="shared" si="2"/>
        <v>18</v>
      </c>
      <c r="E45" s="23">
        <f t="shared" si="6"/>
        <v>5.4782608695652177</v>
      </c>
      <c r="F45" s="23">
        <f t="shared" si="7"/>
        <v>24.708333333333332</v>
      </c>
      <c r="G45" s="23">
        <f t="shared" si="8"/>
        <v>39.278176071538695</v>
      </c>
      <c r="H45" s="23">
        <f t="shared" si="9"/>
        <v>10.138490595127966</v>
      </c>
      <c r="I45" s="21" t="str">
        <f t="shared" si="10"/>
        <v/>
      </c>
      <c r="J45" s="14" t="str">
        <f t="shared" si="11"/>
        <v>Above Mean</v>
      </c>
      <c r="K45" s="14" t="str">
        <f t="shared" si="12"/>
        <v>Up</v>
      </c>
      <c r="L45" s="13"/>
      <c r="M45" s="14" t="e">
        <f t="shared" si="13"/>
        <v>#N/A</v>
      </c>
      <c r="N45" s="14" t="e">
        <f t="shared" si="14"/>
        <v>#N/A</v>
      </c>
      <c r="O45" s="14" t="e">
        <f t="shared" si="15"/>
        <v>#N/A</v>
      </c>
      <c r="P45" s="14" t="e">
        <f t="shared" si="16"/>
        <v>#N/A</v>
      </c>
    </row>
    <row r="46" spans="2:16" x14ac:dyDescent="0.35">
      <c r="B46" s="22" t="s">
        <v>62</v>
      </c>
      <c r="C46" s="13">
        <v>23</v>
      </c>
      <c r="D46" s="15">
        <f t="shared" si="2"/>
        <v>9</v>
      </c>
      <c r="E46" s="23">
        <f t="shared" si="6"/>
        <v>5.4782608695652177</v>
      </c>
      <c r="F46" s="23">
        <f t="shared" si="7"/>
        <v>24.708333333333332</v>
      </c>
      <c r="G46" s="23">
        <f t="shared" si="8"/>
        <v>39.278176071538695</v>
      </c>
      <c r="H46" s="23">
        <f t="shared" si="9"/>
        <v>10.138490595127966</v>
      </c>
      <c r="I46" s="21" t="str">
        <f t="shared" si="10"/>
        <v/>
      </c>
      <c r="J46" s="14" t="str">
        <f t="shared" si="11"/>
        <v>Below Mean</v>
      </c>
      <c r="K46" s="14" t="str">
        <f t="shared" si="12"/>
        <v>Down</v>
      </c>
      <c r="L46" s="13"/>
      <c r="M46" s="14" t="e">
        <f t="shared" si="13"/>
        <v>#N/A</v>
      </c>
      <c r="N46" s="14" t="e">
        <f t="shared" si="14"/>
        <v>#N/A</v>
      </c>
      <c r="O46" s="14" t="e">
        <f t="shared" si="15"/>
        <v>#N/A</v>
      </c>
      <c r="P46" s="14" t="e">
        <f t="shared" si="16"/>
        <v>#N/A</v>
      </c>
    </row>
    <row r="47" spans="2:16" x14ac:dyDescent="0.35">
      <c r="B47" s="22" t="s">
        <v>63</v>
      </c>
      <c r="C47" s="13">
        <v>29</v>
      </c>
      <c r="D47" s="15">
        <f t="shared" si="2"/>
        <v>6</v>
      </c>
      <c r="E47" s="23">
        <f t="shared" si="6"/>
        <v>5.4782608695652177</v>
      </c>
      <c r="F47" s="23">
        <f t="shared" si="7"/>
        <v>24.708333333333332</v>
      </c>
      <c r="G47" s="23">
        <f t="shared" si="8"/>
        <v>39.278176071538695</v>
      </c>
      <c r="H47" s="23">
        <f t="shared" si="9"/>
        <v>10.138490595127966</v>
      </c>
      <c r="I47" s="21" t="str">
        <f t="shared" si="10"/>
        <v/>
      </c>
      <c r="J47" s="14" t="str">
        <f t="shared" si="11"/>
        <v>Above Mean</v>
      </c>
      <c r="K47" s="14" t="str">
        <f t="shared" si="12"/>
        <v>Up</v>
      </c>
      <c r="L47" s="13"/>
      <c r="M47" s="14" t="e">
        <f t="shared" si="13"/>
        <v>#N/A</v>
      </c>
      <c r="N47" s="14" t="e">
        <f t="shared" si="14"/>
        <v>#N/A</v>
      </c>
      <c r="O47" s="14" t="e">
        <f t="shared" si="15"/>
        <v>#N/A</v>
      </c>
      <c r="P47" s="14" t="e">
        <f t="shared" si="16"/>
        <v>#N/A</v>
      </c>
    </row>
    <row r="48" spans="2:16" x14ac:dyDescent="0.35">
      <c r="B48" s="22" t="s">
        <v>64</v>
      </c>
      <c r="C48" s="13">
        <v>25</v>
      </c>
      <c r="D48" s="15">
        <f t="shared" si="2"/>
        <v>4</v>
      </c>
      <c r="E48" s="23">
        <f t="shared" si="6"/>
        <v>5.4782608695652177</v>
      </c>
      <c r="F48" s="23">
        <f t="shared" si="7"/>
        <v>24.708333333333332</v>
      </c>
      <c r="G48" s="23">
        <f t="shared" si="8"/>
        <v>39.278176071538695</v>
      </c>
      <c r="H48" s="23">
        <f t="shared" si="9"/>
        <v>10.138490595127966</v>
      </c>
      <c r="I48" s="21" t="str">
        <f t="shared" si="10"/>
        <v/>
      </c>
      <c r="J48" s="14" t="str">
        <f t="shared" si="11"/>
        <v>Above Mean</v>
      </c>
      <c r="K48" s="14" t="str">
        <f t="shared" si="12"/>
        <v>Down</v>
      </c>
      <c r="L48" s="13"/>
      <c r="M48" s="14" t="e">
        <f t="shared" si="13"/>
        <v>#N/A</v>
      </c>
      <c r="N48" s="14" t="e">
        <f t="shared" si="14"/>
        <v>#N/A</v>
      </c>
      <c r="O48" s="14" t="e">
        <f t="shared" si="15"/>
        <v>#N/A</v>
      </c>
      <c r="P48" s="14" t="e">
        <f t="shared" si="16"/>
        <v>#N/A</v>
      </c>
    </row>
    <row r="49" spans="2:16" x14ac:dyDescent="0.35">
      <c r="B49" s="22" t="s">
        <v>65</v>
      </c>
      <c r="C49" s="13">
        <v>18</v>
      </c>
      <c r="D49" s="15">
        <f t="shared" si="2"/>
        <v>7</v>
      </c>
      <c r="E49" s="23">
        <f t="shared" si="6"/>
        <v>5.4782608695652177</v>
      </c>
      <c r="F49" s="23">
        <f t="shared" si="7"/>
        <v>24.708333333333332</v>
      </c>
      <c r="G49" s="23">
        <f t="shared" si="8"/>
        <v>39.278176071538695</v>
      </c>
      <c r="H49" s="23">
        <f t="shared" si="9"/>
        <v>10.138490595127966</v>
      </c>
      <c r="I49" s="21" t="str">
        <f t="shared" si="10"/>
        <v/>
      </c>
      <c r="J49" s="14" t="str">
        <f t="shared" si="11"/>
        <v>Below Mean</v>
      </c>
      <c r="K49" s="14" t="str">
        <f t="shared" si="12"/>
        <v>Down</v>
      </c>
      <c r="L49" s="13"/>
      <c r="M49" s="14" t="e">
        <f t="shared" si="13"/>
        <v>#N/A</v>
      </c>
      <c r="N49" s="14" t="e">
        <f t="shared" si="14"/>
        <v>#N/A</v>
      </c>
      <c r="O49" s="14" t="e">
        <f t="shared" si="15"/>
        <v>#N/A</v>
      </c>
      <c r="P49" s="14" t="e">
        <f t="shared" si="16"/>
        <v>#N/A</v>
      </c>
    </row>
    <row r="50" spans="2:16" x14ac:dyDescent="0.35">
      <c r="B50" s="22" t="s">
        <v>66</v>
      </c>
      <c r="C50" s="13">
        <v>27</v>
      </c>
      <c r="D50" s="15">
        <f t="shared" si="2"/>
        <v>9</v>
      </c>
      <c r="E50" s="23">
        <f t="shared" si="6"/>
        <v>5.4782608695652177</v>
      </c>
      <c r="F50" s="23">
        <f t="shared" si="7"/>
        <v>24.708333333333332</v>
      </c>
      <c r="G50" s="23">
        <f t="shared" si="8"/>
        <v>39.278176071538695</v>
      </c>
      <c r="H50" s="23">
        <f t="shared" si="9"/>
        <v>10.138490595127966</v>
      </c>
      <c r="I50" s="21" t="str">
        <f t="shared" si="10"/>
        <v/>
      </c>
      <c r="J50" s="14" t="str">
        <f t="shared" si="11"/>
        <v>Above Mean</v>
      </c>
      <c r="K50" s="14" t="str">
        <f t="shared" si="12"/>
        <v>Up</v>
      </c>
      <c r="L50" s="13"/>
      <c r="M50" s="14" t="e">
        <f t="shared" si="13"/>
        <v>#N/A</v>
      </c>
      <c r="N50" s="14" t="e">
        <f t="shared" si="14"/>
        <v>#N/A</v>
      </c>
      <c r="O50" s="14" t="e">
        <f t="shared" si="15"/>
        <v>#N/A</v>
      </c>
      <c r="P50" s="14" t="e">
        <f t="shared" si="16"/>
        <v>#N/A</v>
      </c>
    </row>
    <row r="51" spans="2:16" x14ac:dyDescent="0.35">
      <c r="B51" s="22" t="s">
        <v>67</v>
      </c>
      <c r="C51" s="13">
        <v>25</v>
      </c>
      <c r="D51" s="15">
        <f t="shared" si="2"/>
        <v>2</v>
      </c>
      <c r="E51" s="23">
        <f t="shared" si="6"/>
        <v>5.4782608695652177</v>
      </c>
      <c r="F51" s="23">
        <f t="shared" si="7"/>
        <v>24.708333333333332</v>
      </c>
      <c r="G51" s="23">
        <f t="shared" si="8"/>
        <v>39.278176071538695</v>
      </c>
      <c r="H51" s="23">
        <f t="shared" si="9"/>
        <v>10.138490595127966</v>
      </c>
      <c r="I51" s="21" t="str">
        <f t="shared" si="10"/>
        <v/>
      </c>
      <c r="J51" s="14" t="str">
        <f t="shared" si="11"/>
        <v>Above Mean</v>
      </c>
      <c r="K51" s="14" t="str">
        <f t="shared" si="12"/>
        <v>Down</v>
      </c>
      <c r="L51" s="13"/>
      <c r="M51" s="14" t="e">
        <f t="shared" si="13"/>
        <v>#N/A</v>
      </c>
      <c r="N51" s="14" t="e">
        <f t="shared" si="14"/>
        <v>#N/A</v>
      </c>
      <c r="O51" s="14" t="e">
        <f t="shared" si="15"/>
        <v>#N/A</v>
      </c>
      <c r="P51" s="14" t="e">
        <f t="shared" si="16"/>
        <v>#N/A</v>
      </c>
    </row>
    <row r="52" spans="2:16" x14ac:dyDescent="0.35">
      <c r="B52" s="22" t="s">
        <v>68</v>
      </c>
      <c r="C52" s="13">
        <v>28</v>
      </c>
      <c r="D52" s="15">
        <f t="shared" si="2"/>
        <v>3</v>
      </c>
      <c r="E52" s="23">
        <f t="shared" si="6"/>
        <v>5.4782608695652177</v>
      </c>
      <c r="F52" s="23">
        <f t="shared" si="7"/>
        <v>24.708333333333332</v>
      </c>
      <c r="G52" s="23">
        <f t="shared" si="8"/>
        <v>39.278176071538695</v>
      </c>
      <c r="H52" s="23">
        <f t="shared" si="9"/>
        <v>10.138490595127966</v>
      </c>
      <c r="I52" s="21" t="str">
        <f t="shared" si="10"/>
        <v/>
      </c>
      <c r="J52" s="14" t="str">
        <f t="shared" si="11"/>
        <v>Above Mean</v>
      </c>
      <c r="K52" s="14" t="str">
        <f t="shared" si="12"/>
        <v>Up</v>
      </c>
      <c r="L52" s="13"/>
      <c r="M52" s="14" t="e">
        <f t="shared" si="13"/>
        <v>#N/A</v>
      </c>
      <c r="N52" s="14" t="e">
        <f t="shared" si="14"/>
        <v>#N/A</v>
      </c>
      <c r="O52" s="14" t="e">
        <f t="shared" si="15"/>
        <v>#N/A</v>
      </c>
      <c r="P52" s="14" t="e">
        <f t="shared" si="16"/>
        <v>#N/A</v>
      </c>
    </row>
    <row r="53" spans="2:16" x14ac:dyDescent="0.35">
      <c r="B53" s="22" t="s">
        <v>69</v>
      </c>
      <c r="C53" s="13">
        <v>27</v>
      </c>
      <c r="D53" s="15">
        <f t="shared" si="2"/>
        <v>1</v>
      </c>
      <c r="E53" s="23">
        <f t="shared" si="6"/>
        <v>5.4782608695652177</v>
      </c>
      <c r="F53" s="23">
        <f t="shared" si="7"/>
        <v>24.708333333333332</v>
      </c>
      <c r="G53" s="23">
        <f t="shared" si="8"/>
        <v>39.278176071538695</v>
      </c>
      <c r="H53" s="23">
        <f t="shared" si="9"/>
        <v>10.138490595127966</v>
      </c>
      <c r="I53" s="21" t="str">
        <f t="shared" si="10"/>
        <v/>
      </c>
      <c r="J53" s="14" t="str">
        <f t="shared" si="11"/>
        <v>Above Mean</v>
      </c>
      <c r="K53" s="14" t="str">
        <f t="shared" si="12"/>
        <v>Down</v>
      </c>
      <c r="L53" s="13"/>
      <c r="M53" s="14" t="e">
        <f t="shared" si="13"/>
        <v>#N/A</v>
      </c>
      <c r="N53" s="14" t="e">
        <f t="shared" si="14"/>
        <v>#N/A</v>
      </c>
      <c r="O53" s="14" t="e">
        <f t="shared" si="15"/>
        <v>#N/A</v>
      </c>
      <c r="P53" s="14" t="e">
        <f t="shared" si="16"/>
        <v>#N/A</v>
      </c>
    </row>
    <row r="54" spans="2:16" x14ac:dyDescent="0.35">
      <c r="B54" s="22" t="s">
        <v>70</v>
      </c>
      <c r="C54" s="13">
        <v>61</v>
      </c>
      <c r="D54" s="15">
        <f t="shared" si="2"/>
        <v>34</v>
      </c>
      <c r="E54" s="23">
        <f t="shared" si="6"/>
        <v>5.4782608695652177</v>
      </c>
      <c r="F54" s="23">
        <f t="shared" si="7"/>
        <v>24.708333333333332</v>
      </c>
      <c r="G54" s="23">
        <f t="shared" si="8"/>
        <v>39.278176071538695</v>
      </c>
      <c r="H54" s="23">
        <f t="shared" si="9"/>
        <v>10.138490595127966</v>
      </c>
      <c r="I54" s="21" t="str">
        <f t="shared" si="10"/>
        <v>Above UCL</v>
      </c>
      <c r="J54" s="14" t="str">
        <f t="shared" si="11"/>
        <v>Above Mean</v>
      </c>
      <c r="K54" s="14" t="str">
        <f t="shared" si="12"/>
        <v>Up</v>
      </c>
      <c r="L54" s="13"/>
      <c r="M54" s="14" t="e">
        <f t="shared" si="13"/>
        <v>#N/A</v>
      </c>
      <c r="N54" s="14" t="e">
        <f t="shared" si="14"/>
        <v>#N/A</v>
      </c>
      <c r="O54" s="14" t="e">
        <f t="shared" si="15"/>
        <v>#N/A</v>
      </c>
      <c r="P54" s="14" t="e">
        <f t="shared" si="16"/>
        <v>#N/A</v>
      </c>
    </row>
    <row r="55" spans="2:16" x14ac:dyDescent="0.35">
      <c r="B55" s="22" t="s">
        <v>71</v>
      </c>
      <c r="C55" s="13">
        <v>53</v>
      </c>
      <c r="D55" s="15">
        <f t="shared" si="2"/>
        <v>8</v>
      </c>
      <c r="E55" s="23">
        <f t="shared" si="6"/>
        <v>5.4782608695652177</v>
      </c>
      <c r="F55" s="23">
        <f t="shared" si="7"/>
        <v>24.708333333333332</v>
      </c>
      <c r="G55" s="23">
        <f t="shared" si="8"/>
        <v>39.278176071538695</v>
      </c>
      <c r="H55" s="23">
        <f t="shared" si="9"/>
        <v>10.138490595127966</v>
      </c>
      <c r="I55" s="21" t="str">
        <f t="shared" si="10"/>
        <v>Above UCL</v>
      </c>
      <c r="J55" s="14" t="str">
        <f t="shared" si="11"/>
        <v>Above Mean</v>
      </c>
      <c r="K55" s="14" t="str">
        <f t="shared" si="12"/>
        <v>Down</v>
      </c>
      <c r="L55" s="13"/>
      <c r="M55" s="14" t="e">
        <f t="shared" si="13"/>
        <v>#N/A</v>
      </c>
      <c r="N55" s="14" t="e">
        <f t="shared" si="14"/>
        <v>#N/A</v>
      </c>
      <c r="O55" s="14" t="e">
        <f t="shared" si="15"/>
        <v>#N/A</v>
      </c>
      <c r="P55" s="14" t="e">
        <f t="shared" si="16"/>
        <v>#N/A</v>
      </c>
    </row>
    <row r="56" spans="2:16" x14ac:dyDescent="0.35">
      <c r="B56" s="22" t="s">
        <v>72</v>
      </c>
      <c r="C56" s="13">
        <v>38</v>
      </c>
      <c r="D56" s="15">
        <f t="shared" si="2"/>
        <v>15</v>
      </c>
      <c r="E56" s="23">
        <f t="shared" si="6"/>
        <v>5.4782608695652177</v>
      </c>
      <c r="F56" s="23">
        <f t="shared" si="7"/>
        <v>24.708333333333332</v>
      </c>
      <c r="G56" s="23">
        <f t="shared" si="8"/>
        <v>39.278176071538695</v>
      </c>
      <c r="H56" s="23">
        <f t="shared" si="9"/>
        <v>10.138490595127966</v>
      </c>
      <c r="I56" s="21" t="str">
        <f t="shared" si="10"/>
        <v/>
      </c>
      <c r="J56" s="14" t="str">
        <f t="shared" si="11"/>
        <v>Above Mean</v>
      </c>
      <c r="K56" s="14" t="str">
        <f t="shared" si="12"/>
        <v>Down</v>
      </c>
      <c r="L56" s="13"/>
      <c r="M56" s="14" t="e">
        <f t="shared" si="13"/>
        <v>#N/A</v>
      </c>
      <c r="N56" s="14" t="e">
        <f t="shared" si="14"/>
        <v>#N/A</v>
      </c>
      <c r="O56" s="14" t="e">
        <f t="shared" si="15"/>
        <v>#N/A</v>
      </c>
      <c r="P56" s="14" t="e">
        <f t="shared" si="16"/>
        <v>#N/A</v>
      </c>
    </row>
    <row r="57" spans="2:16" x14ac:dyDescent="0.35">
      <c r="B57" s="22" t="s">
        <v>73</v>
      </c>
      <c r="C57" s="13">
        <v>43</v>
      </c>
      <c r="D57" s="15">
        <f t="shared" si="2"/>
        <v>5</v>
      </c>
      <c r="E57" s="23">
        <f t="shared" si="6"/>
        <v>5.4782608695652177</v>
      </c>
      <c r="F57" s="23">
        <f t="shared" si="7"/>
        <v>24.708333333333332</v>
      </c>
      <c r="G57" s="23">
        <f t="shared" si="8"/>
        <v>39.278176071538695</v>
      </c>
      <c r="H57" s="23">
        <f t="shared" si="9"/>
        <v>10.138490595127966</v>
      </c>
      <c r="I57" s="21" t="str">
        <f t="shared" si="10"/>
        <v>Above UCL</v>
      </c>
      <c r="J57" s="14" t="str">
        <f t="shared" si="11"/>
        <v>Above Mean</v>
      </c>
      <c r="K57" s="14" t="str">
        <f t="shared" si="12"/>
        <v>Up</v>
      </c>
      <c r="L57" s="13"/>
      <c r="M57" s="14" t="e">
        <f t="shared" si="13"/>
        <v>#N/A</v>
      </c>
      <c r="N57" s="14" t="e">
        <f t="shared" si="14"/>
        <v>#N/A</v>
      </c>
      <c r="O57" s="14" t="e">
        <f t="shared" si="15"/>
        <v>#N/A</v>
      </c>
      <c r="P57" s="14" t="e">
        <f t="shared" si="16"/>
        <v>#N/A</v>
      </c>
    </row>
    <row r="58" spans="2:16" x14ac:dyDescent="0.35">
      <c r="B58" s="22" t="s">
        <v>74</v>
      </c>
      <c r="C58" s="13">
        <v>42</v>
      </c>
      <c r="D58" s="15">
        <f t="shared" si="2"/>
        <v>1</v>
      </c>
      <c r="E58" s="23">
        <f t="shared" si="6"/>
        <v>5.4782608695652177</v>
      </c>
      <c r="F58" s="23">
        <f t="shared" si="7"/>
        <v>24.708333333333332</v>
      </c>
      <c r="G58" s="23">
        <f t="shared" si="8"/>
        <v>39.278176071538695</v>
      </c>
      <c r="H58" s="23">
        <f t="shared" si="9"/>
        <v>10.138490595127966</v>
      </c>
      <c r="I58" s="21" t="str">
        <f t="shared" si="10"/>
        <v>Above UCL</v>
      </c>
      <c r="J58" s="14" t="str">
        <f t="shared" si="11"/>
        <v>Above Mean</v>
      </c>
      <c r="K58" s="14" t="str">
        <f t="shared" si="12"/>
        <v>Down</v>
      </c>
      <c r="L58" s="13"/>
      <c r="M58" s="14" t="e">
        <f t="shared" si="13"/>
        <v>#N/A</v>
      </c>
      <c r="N58" s="14" t="e">
        <f t="shared" si="14"/>
        <v>#N/A</v>
      </c>
      <c r="O58" s="14" t="e">
        <f t="shared" si="15"/>
        <v>#N/A</v>
      </c>
      <c r="P58" s="14" t="e">
        <f t="shared" si="16"/>
        <v>#N/A</v>
      </c>
    </row>
    <row r="59" spans="2:16" x14ac:dyDescent="0.35">
      <c r="B59" s="22" t="s">
        <v>75</v>
      </c>
      <c r="C59" s="13">
        <v>41</v>
      </c>
      <c r="D59" s="15">
        <f t="shared" si="2"/>
        <v>1</v>
      </c>
      <c r="E59" s="23">
        <f t="shared" si="6"/>
        <v>5.4782608695652177</v>
      </c>
      <c r="F59" s="23">
        <f t="shared" si="7"/>
        <v>24.708333333333332</v>
      </c>
      <c r="G59" s="23">
        <f t="shared" si="8"/>
        <v>39.278176071538695</v>
      </c>
      <c r="H59" s="23">
        <f t="shared" si="9"/>
        <v>10.138490595127966</v>
      </c>
      <c r="I59" s="21" t="str">
        <f t="shared" si="10"/>
        <v>Above UCL</v>
      </c>
      <c r="J59" s="14" t="str">
        <f t="shared" si="11"/>
        <v>Above Mean</v>
      </c>
      <c r="K59" s="14" t="str">
        <f t="shared" si="12"/>
        <v>Down</v>
      </c>
      <c r="L59" s="13"/>
      <c r="M59" s="14" t="e">
        <f t="shared" si="13"/>
        <v>#N/A</v>
      </c>
      <c r="N59" s="14" t="e">
        <f t="shared" si="14"/>
        <v>#N/A</v>
      </c>
      <c r="O59" s="14" t="e">
        <f t="shared" si="15"/>
        <v>#N/A</v>
      </c>
      <c r="P59" s="14" t="e">
        <f t="shared" si="16"/>
        <v>#N/A</v>
      </c>
    </row>
    <row r="60" spans="2:16" x14ac:dyDescent="0.35">
      <c r="B60" s="22" t="s">
        <v>76</v>
      </c>
      <c r="C60" s="13">
        <v>44</v>
      </c>
      <c r="D60" s="15">
        <f t="shared" si="2"/>
        <v>3</v>
      </c>
      <c r="E60" s="23">
        <f t="shared" si="6"/>
        <v>5.4782608695652177</v>
      </c>
      <c r="F60" s="23">
        <f t="shared" si="7"/>
        <v>24.708333333333332</v>
      </c>
      <c r="G60" s="23">
        <f t="shared" si="8"/>
        <v>39.278176071538695</v>
      </c>
      <c r="H60" s="23">
        <f t="shared" si="9"/>
        <v>10.138490595127966</v>
      </c>
      <c r="I60" s="21" t="str">
        <f t="shared" si="10"/>
        <v>Above UCL</v>
      </c>
      <c r="J60" s="14" t="str">
        <f t="shared" si="11"/>
        <v>Above Mean</v>
      </c>
      <c r="K60" s="14" t="str">
        <f t="shared" si="12"/>
        <v>Up</v>
      </c>
      <c r="L60" s="13"/>
      <c r="M60" s="14" t="e">
        <f t="shared" si="13"/>
        <v>#N/A</v>
      </c>
      <c r="N60" s="14" t="e">
        <f t="shared" si="14"/>
        <v>#N/A</v>
      </c>
      <c r="O60" s="14" t="e">
        <f t="shared" si="15"/>
        <v>#N/A</v>
      </c>
      <c r="P60" s="14" t="e">
        <f t="shared" si="16"/>
        <v>#N/A</v>
      </c>
    </row>
    <row r="61" spans="2:16" x14ac:dyDescent="0.35">
      <c r="B61" s="22" t="s">
        <v>77</v>
      </c>
      <c r="C61" s="13">
        <v>56</v>
      </c>
      <c r="D61" s="15">
        <f t="shared" si="2"/>
        <v>12</v>
      </c>
      <c r="E61" s="23">
        <f t="shared" si="6"/>
        <v>5.4782608695652177</v>
      </c>
      <c r="F61" s="23">
        <f t="shared" si="7"/>
        <v>24.708333333333332</v>
      </c>
      <c r="G61" s="23">
        <f t="shared" si="8"/>
        <v>39.278176071538695</v>
      </c>
      <c r="H61" s="23">
        <f t="shared" si="9"/>
        <v>10.138490595127966</v>
      </c>
      <c r="I61" s="21" t="str">
        <f t="shared" si="10"/>
        <v>Above UCL</v>
      </c>
      <c r="J61" s="14" t="str">
        <f t="shared" si="11"/>
        <v>Above Mean</v>
      </c>
      <c r="K61" s="14" t="str">
        <f t="shared" si="12"/>
        <v>Up</v>
      </c>
      <c r="L61" s="13"/>
      <c r="M61" s="14" t="e">
        <f t="shared" si="13"/>
        <v>#N/A</v>
      </c>
      <c r="N61" s="14" t="e">
        <f t="shared" si="14"/>
        <v>#N/A</v>
      </c>
      <c r="O61" s="14" t="e">
        <f t="shared" si="15"/>
        <v>#N/A</v>
      </c>
      <c r="P61" s="14" t="e">
        <f t="shared" si="16"/>
        <v>#N/A</v>
      </c>
    </row>
    <row r="62" spans="2:16" x14ac:dyDescent="0.35">
      <c r="B62" s="22" t="s">
        <v>78</v>
      </c>
      <c r="C62" s="13">
        <v>53</v>
      </c>
      <c r="D62" s="15">
        <f t="shared" si="2"/>
        <v>3</v>
      </c>
      <c r="E62" s="23">
        <f t="shared" si="6"/>
        <v>5.4782608695652177</v>
      </c>
      <c r="F62" s="23">
        <f t="shared" si="7"/>
        <v>24.708333333333332</v>
      </c>
      <c r="G62" s="23">
        <f t="shared" si="8"/>
        <v>39.278176071538695</v>
      </c>
      <c r="H62" s="23">
        <f t="shared" si="9"/>
        <v>10.138490595127966</v>
      </c>
      <c r="I62" s="21" t="str">
        <f t="shared" si="10"/>
        <v>Above UCL</v>
      </c>
      <c r="J62" s="14" t="str">
        <f t="shared" si="11"/>
        <v>Above Mean</v>
      </c>
      <c r="K62" s="14" t="str">
        <f t="shared" si="12"/>
        <v>Down</v>
      </c>
      <c r="L62" s="13"/>
      <c r="M62" s="14" t="e">
        <f t="shared" si="13"/>
        <v>#N/A</v>
      </c>
      <c r="N62" s="14" t="e">
        <f t="shared" si="14"/>
        <v>#N/A</v>
      </c>
      <c r="O62" s="14" t="e">
        <f t="shared" si="15"/>
        <v>#N/A</v>
      </c>
      <c r="P62" s="14" t="e">
        <f t="shared" si="16"/>
        <v>#N/A</v>
      </c>
    </row>
    <row r="63" spans="2:16" x14ac:dyDescent="0.35">
      <c r="B63" s="22" t="s">
        <v>79</v>
      </c>
      <c r="C63" s="13">
        <v>45</v>
      </c>
      <c r="D63" s="15">
        <f t="shared" si="2"/>
        <v>8</v>
      </c>
      <c r="E63" s="23">
        <f t="shared" si="6"/>
        <v>5.4782608695652177</v>
      </c>
      <c r="F63" s="23">
        <f t="shared" si="7"/>
        <v>24.708333333333332</v>
      </c>
      <c r="G63" s="23">
        <f t="shared" si="8"/>
        <v>39.278176071538695</v>
      </c>
      <c r="H63" s="23">
        <f t="shared" si="9"/>
        <v>10.138490595127966</v>
      </c>
      <c r="I63" s="21" t="str">
        <f t="shared" si="10"/>
        <v>Above UCL</v>
      </c>
      <c r="J63" s="14" t="str">
        <f t="shared" si="11"/>
        <v>Above Mean</v>
      </c>
      <c r="K63" s="14" t="str">
        <f t="shared" si="12"/>
        <v>Down</v>
      </c>
      <c r="L63" s="13"/>
      <c r="M63" s="14" t="e">
        <f t="shared" si="13"/>
        <v>#N/A</v>
      </c>
      <c r="N63" s="14" t="e">
        <f t="shared" si="14"/>
        <v>#N/A</v>
      </c>
      <c r="O63" s="14" t="e">
        <f t="shared" si="15"/>
        <v>#N/A</v>
      </c>
      <c r="P63" s="14" t="e">
        <f t="shared" si="16"/>
        <v>#N/A</v>
      </c>
    </row>
    <row r="64" spans="2:16" x14ac:dyDescent="0.35">
      <c r="B64" s="22" t="s">
        <v>80</v>
      </c>
      <c r="C64" s="13">
        <v>41</v>
      </c>
      <c r="D64" s="15">
        <f t="shared" si="2"/>
        <v>4</v>
      </c>
      <c r="E64" s="23">
        <f t="shared" si="6"/>
        <v>5.4782608695652177</v>
      </c>
      <c r="F64" s="23">
        <f t="shared" si="7"/>
        <v>24.708333333333332</v>
      </c>
      <c r="G64" s="23">
        <f t="shared" si="8"/>
        <v>39.278176071538695</v>
      </c>
      <c r="H64" s="23">
        <f t="shared" si="9"/>
        <v>10.138490595127966</v>
      </c>
      <c r="I64" s="21" t="str">
        <f t="shared" si="10"/>
        <v>Above UCL</v>
      </c>
      <c r="J64" s="14" t="str">
        <f t="shared" si="11"/>
        <v>Above Mean</v>
      </c>
      <c r="K64" s="14" t="str">
        <f t="shared" si="12"/>
        <v>Down</v>
      </c>
      <c r="L64" s="13"/>
      <c r="M64" s="14" t="e">
        <f t="shared" si="13"/>
        <v>#N/A</v>
      </c>
      <c r="N64" s="14" t="e">
        <f t="shared" si="14"/>
        <v>#N/A</v>
      </c>
      <c r="O64" s="14" t="e">
        <f t="shared" si="15"/>
        <v>#N/A</v>
      </c>
      <c r="P64" s="14" t="e">
        <f t="shared" si="16"/>
        <v>#N/A</v>
      </c>
    </row>
    <row r="65" spans="2:16" x14ac:dyDescent="0.35">
      <c r="B65" s="22" t="s">
        <v>81</v>
      </c>
      <c r="C65" s="13">
        <v>49</v>
      </c>
      <c r="D65" s="15">
        <f t="shared" si="2"/>
        <v>8</v>
      </c>
      <c r="E65" s="23">
        <f t="shared" si="6"/>
        <v>5.4782608695652177</v>
      </c>
      <c r="F65" s="23">
        <f t="shared" si="7"/>
        <v>24.708333333333332</v>
      </c>
      <c r="G65" s="23">
        <f t="shared" si="8"/>
        <v>39.278176071538695</v>
      </c>
      <c r="H65" s="23">
        <f t="shared" si="9"/>
        <v>10.138490595127966</v>
      </c>
      <c r="I65" s="21" t="str">
        <f t="shared" si="10"/>
        <v>Above UCL</v>
      </c>
      <c r="J65" s="14" t="str">
        <f t="shared" si="11"/>
        <v>Above Mean</v>
      </c>
      <c r="K65" s="14" t="str">
        <f t="shared" si="12"/>
        <v>Up</v>
      </c>
      <c r="L65" s="13"/>
      <c r="M65" s="14" t="e">
        <f t="shared" si="13"/>
        <v>#N/A</v>
      </c>
      <c r="N65" s="14" t="e">
        <f t="shared" si="14"/>
        <v>#N/A</v>
      </c>
      <c r="O65" s="14" t="e">
        <f t="shared" si="15"/>
        <v>#N/A</v>
      </c>
      <c r="P65" s="14" t="e">
        <f t="shared" si="16"/>
        <v>#N/A</v>
      </c>
    </row>
    <row r="66" spans="2:16" x14ac:dyDescent="0.35">
      <c r="B66" s="22" t="s">
        <v>82</v>
      </c>
      <c r="C66" s="13">
        <v>49</v>
      </c>
      <c r="D66" s="15">
        <f t="shared" si="2"/>
        <v>0</v>
      </c>
      <c r="E66" s="23">
        <f t="shared" si="6"/>
        <v>10.833333333333334</v>
      </c>
      <c r="F66" s="23">
        <f t="shared" si="7"/>
        <v>63.791666666666664</v>
      </c>
      <c r="G66" s="23">
        <f t="shared" si="8"/>
        <v>92.603723404255319</v>
      </c>
      <c r="H66" s="23">
        <f t="shared" si="9"/>
        <v>34.979609929078009</v>
      </c>
      <c r="I66" s="21" t="str">
        <f t="shared" si="10"/>
        <v/>
      </c>
      <c r="J66" s="14" t="str">
        <f t="shared" si="11"/>
        <v>Below Mean</v>
      </c>
      <c r="K66" s="14" t="str">
        <f t="shared" si="12"/>
        <v/>
      </c>
      <c r="L66" s="13" t="s">
        <v>9</v>
      </c>
      <c r="M66" s="14">
        <f t="shared" si="13"/>
        <v>10.833333333333334</v>
      </c>
      <c r="N66" s="14">
        <f t="shared" si="14"/>
        <v>63.791666666666664</v>
      </c>
      <c r="O66" s="14">
        <f t="shared" si="15"/>
        <v>92.603723404255319</v>
      </c>
      <c r="P66" s="14">
        <f t="shared" si="16"/>
        <v>34.979609929078009</v>
      </c>
    </row>
    <row r="67" spans="2:16" x14ac:dyDescent="0.35">
      <c r="B67" s="22" t="s">
        <v>83</v>
      </c>
      <c r="C67" s="13">
        <v>43</v>
      </c>
      <c r="D67" s="15">
        <f t="shared" si="2"/>
        <v>6</v>
      </c>
      <c r="E67" s="23">
        <f t="shared" si="6"/>
        <v>10.833333333333334</v>
      </c>
      <c r="F67" s="23">
        <f t="shared" si="7"/>
        <v>63.791666666666664</v>
      </c>
      <c r="G67" s="23">
        <f t="shared" si="8"/>
        <v>92.603723404255319</v>
      </c>
      <c r="H67" s="23">
        <f t="shared" si="9"/>
        <v>34.979609929078009</v>
      </c>
      <c r="I67" s="21" t="str">
        <f t="shared" si="10"/>
        <v/>
      </c>
      <c r="J67" s="14" t="str">
        <f t="shared" si="11"/>
        <v>Below Mean</v>
      </c>
      <c r="K67" s="14" t="str">
        <f t="shared" si="12"/>
        <v>Down</v>
      </c>
      <c r="L67" s="13"/>
      <c r="M67" s="14" t="e">
        <f t="shared" si="13"/>
        <v>#N/A</v>
      </c>
      <c r="N67" s="14" t="e">
        <f t="shared" si="14"/>
        <v>#N/A</v>
      </c>
      <c r="O67" s="14" t="e">
        <f t="shared" si="15"/>
        <v>#N/A</v>
      </c>
      <c r="P67" s="14" t="e">
        <f t="shared" si="16"/>
        <v>#N/A</v>
      </c>
    </row>
    <row r="68" spans="2:16" x14ac:dyDescent="0.35">
      <c r="B68" s="22" t="s">
        <v>84</v>
      </c>
      <c r="C68" s="13">
        <v>43</v>
      </c>
      <c r="D68" s="15">
        <f t="shared" si="2"/>
        <v>0</v>
      </c>
      <c r="E68" s="23">
        <f t="shared" si="6"/>
        <v>10.833333333333334</v>
      </c>
      <c r="F68" s="23">
        <f t="shared" si="7"/>
        <v>63.791666666666664</v>
      </c>
      <c r="G68" s="23">
        <f t="shared" si="8"/>
        <v>92.603723404255319</v>
      </c>
      <c r="H68" s="23">
        <f t="shared" si="9"/>
        <v>34.979609929078009</v>
      </c>
      <c r="I68" s="21" t="str">
        <f t="shared" si="10"/>
        <v/>
      </c>
      <c r="J68" s="14" t="str">
        <f t="shared" si="11"/>
        <v>Below Mean</v>
      </c>
      <c r="K68" s="14" t="str">
        <f t="shared" si="12"/>
        <v/>
      </c>
      <c r="L68" s="13"/>
      <c r="M68" s="14" t="e">
        <f t="shared" si="13"/>
        <v>#N/A</v>
      </c>
      <c r="N68" s="14" t="e">
        <f t="shared" si="14"/>
        <v>#N/A</v>
      </c>
      <c r="O68" s="14" t="e">
        <f t="shared" si="15"/>
        <v>#N/A</v>
      </c>
      <c r="P68" s="14" t="e">
        <f t="shared" si="16"/>
        <v>#N/A</v>
      </c>
    </row>
    <row r="69" spans="2:16" x14ac:dyDescent="0.35">
      <c r="B69" s="22" t="s">
        <v>85</v>
      </c>
      <c r="C69" s="13">
        <v>62</v>
      </c>
      <c r="D69" s="15">
        <f t="shared" si="2"/>
        <v>19</v>
      </c>
      <c r="E69" s="23">
        <f t="shared" si="6"/>
        <v>10.833333333333334</v>
      </c>
      <c r="F69" s="23">
        <f t="shared" si="7"/>
        <v>63.791666666666664</v>
      </c>
      <c r="G69" s="23">
        <f t="shared" si="8"/>
        <v>92.603723404255319</v>
      </c>
      <c r="H69" s="23">
        <f t="shared" si="9"/>
        <v>34.979609929078009</v>
      </c>
      <c r="I69" s="21" t="str">
        <f t="shared" si="10"/>
        <v/>
      </c>
      <c r="J69" s="14" t="str">
        <f t="shared" si="11"/>
        <v>Below Mean</v>
      </c>
      <c r="K69" s="14" t="str">
        <f t="shared" si="12"/>
        <v>Up</v>
      </c>
      <c r="L69" s="13"/>
      <c r="M69" s="14" t="e">
        <f t="shared" si="13"/>
        <v>#N/A</v>
      </c>
      <c r="N69" s="14" t="e">
        <f t="shared" si="14"/>
        <v>#N/A</v>
      </c>
      <c r="O69" s="14" t="e">
        <f t="shared" si="15"/>
        <v>#N/A</v>
      </c>
      <c r="P69" s="14" t="e">
        <f t="shared" si="16"/>
        <v>#N/A</v>
      </c>
    </row>
    <row r="70" spans="2:16" x14ac:dyDescent="0.35">
      <c r="B70" s="22" t="s">
        <v>86</v>
      </c>
      <c r="C70" s="13">
        <v>103</v>
      </c>
      <c r="D70" s="15">
        <f t="shared" si="2"/>
        <v>41</v>
      </c>
      <c r="E70" s="23">
        <f t="shared" si="6"/>
        <v>10.833333333333334</v>
      </c>
      <c r="F70" s="23">
        <f t="shared" si="7"/>
        <v>63.791666666666664</v>
      </c>
      <c r="G70" s="23">
        <f t="shared" si="8"/>
        <v>92.603723404255319</v>
      </c>
      <c r="H70" s="23">
        <f t="shared" si="9"/>
        <v>34.979609929078009</v>
      </c>
      <c r="I70" s="21" t="str">
        <f t="shared" si="10"/>
        <v>Above UCL</v>
      </c>
      <c r="J70" s="14" t="str">
        <f t="shared" si="11"/>
        <v>Above Mean</v>
      </c>
      <c r="K70" s="14" t="str">
        <f t="shared" si="12"/>
        <v>Up</v>
      </c>
      <c r="L70" s="13"/>
      <c r="M70" s="14" t="e">
        <f t="shared" si="13"/>
        <v>#N/A</v>
      </c>
      <c r="N70" s="14" t="e">
        <f t="shared" si="14"/>
        <v>#N/A</v>
      </c>
      <c r="O70" s="14" t="e">
        <f t="shared" si="15"/>
        <v>#N/A</v>
      </c>
      <c r="P70" s="14" t="e">
        <f t="shared" si="16"/>
        <v>#N/A</v>
      </c>
    </row>
    <row r="71" spans="2:16" x14ac:dyDescent="0.35">
      <c r="B71" s="22" t="s">
        <v>87</v>
      </c>
      <c r="C71" s="13">
        <v>121</v>
      </c>
      <c r="D71" s="15">
        <f t="shared" ref="D71:D134" si="17">IF(ISBLANK(C71),"",ABS(C71-C70))</f>
        <v>18</v>
      </c>
      <c r="E71" s="23">
        <f t="shared" si="6"/>
        <v>10.833333333333334</v>
      </c>
      <c r="F71" s="23">
        <f t="shared" si="7"/>
        <v>63.791666666666664</v>
      </c>
      <c r="G71" s="23">
        <f t="shared" si="8"/>
        <v>92.603723404255319</v>
      </c>
      <c r="H71" s="23">
        <f t="shared" si="9"/>
        <v>34.979609929078009</v>
      </c>
      <c r="I71" s="21" t="str">
        <f t="shared" si="10"/>
        <v>Above UCL</v>
      </c>
      <c r="J71" s="14" t="str">
        <f t="shared" si="11"/>
        <v>Above Mean</v>
      </c>
      <c r="K71" s="14" t="str">
        <f t="shared" si="12"/>
        <v>Up</v>
      </c>
      <c r="L71" s="13"/>
      <c r="M71" s="14" t="e">
        <f t="shared" si="13"/>
        <v>#N/A</v>
      </c>
      <c r="N71" s="14" t="e">
        <f t="shared" si="14"/>
        <v>#N/A</v>
      </c>
      <c r="O71" s="14" t="e">
        <f t="shared" si="15"/>
        <v>#N/A</v>
      </c>
      <c r="P71" s="14" t="e">
        <f t="shared" si="16"/>
        <v>#N/A</v>
      </c>
    </row>
    <row r="72" spans="2:16" x14ac:dyDescent="0.35">
      <c r="B72" s="22" t="s">
        <v>88</v>
      </c>
      <c r="C72" s="13">
        <v>105</v>
      </c>
      <c r="D72" s="15">
        <f t="shared" si="17"/>
        <v>16</v>
      </c>
      <c r="E72" s="23">
        <f t="shared" si="6"/>
        <v>10.833333333333334</v>
      </c>
      <c r="F72" s="23">
        <f t="shared" si="7"/>
        <v>63.791666666666664</v>
      </c>
      <c r="G72" s="23">
        <f t="shared" si="8"/>
        <v>92.603723404255319</v>
      </c>
      <c r="H72" s="23">
        <f t="shared" si="9"/>
        <v>34.979609929078009</v>
      </c>
      <c r="I72" s="21" t="str">
        <f t="shared" si="10"/>
        <v>Above UCL</v>
      </c>
      <c r="J72" s="14" t="str">
        <f t="shared" si="11"/>
        <v>Above Mean</v>
      </c>
      <c r="K72" s="14" t="str">
        <f t="shared" si="12"/>
        <v>Down</v>
      </c>
      <c r="L72" s="13"/>
      <c r="M72" s="14" t="e">
        <f t="shared" si="13"/>
        <v>#N/A</v>
      </c>
      <c r="N72" s="14" t="e">
        <f t="shared" si="14"/>
        <v>#N/A</v>
      </c>
      <c r="O72" s="14" t="e">
        <f t="shared" si="15"/>
        <v>#N/A</v>
      </c>
      <c r="P72" s="14" t="e">
        <f t="shared" si="16"/>
        <v>#N/A</v>
      </c>
    </row>
    <row r="73" spans="2:16" x14ac:dyDescent="0.35">
      <c r="B73" s="22" t="s">
        <v>89</v>
      </c>
      <c r="C73" s="13">
        <v>91</v>
      </c>
      <c r="D73" s="15">
        <f t="shared" si="17"/>
        <v>14</v>
      </c>
      <c r="E73" s="23">
        <f t="shared" si="6"/>
        <v>10.833333333333334</v>
      </c>
      <c r="F73" s="23">
        <f t="shared" si="7"/>
        <v>63.791666666666664</v>
      </c>
      <c r="G73" s="23">
        <f t="shared" si="8"/>
        <v>92.603723404255319</v>
      </c>
      <c r="H73" s="23">
        <f t="shared" si="9"/>
        <v>34.979609929078009</v>
      </c>
      <c r="I73" s="21" t="str">
        <f t="shared" si="10"/>
        <v/>
      </c>
      <c r="J73" s="14" t="str">
        <f t="shared" si="11"/>
        <v>Above Mean</v>
      </c>
      <c r="K73" s="14" t="str">
        <f t="shared" si="12"/>
        <v>Down</v>
      </c>
      <c r="L73" s="13"/>
      <c r="M73" s="14" t="e">
        <f t="shared" si="13"/>
        <v>#N/A</v>
      </c>
      <c r="N73" s="14" t="e">
        <f t="shared" si="14"/>
        <v>#N/A</v>
      </c>
      <c r="O73" s="14" t="e">
        <f t="shared" si="15"/>
        <v>#N/A</v>
      </c>
      <c r="P73" s="14" t="e">
        <f t="shared" si="16"/>
        <v>#N/A</v>
      </c>
    </row>
    <row r="74" spans="2:16" x14ac:dyDescent="0.35">
      <c r="B74" s="22" t="s">
        <v>90</v>
      </c>
      <c r="C74" s="13">
        <v>89</v>
      </c>
      <c r="D74" s="15">
        <f t="shared" si="17"/>
        <v>2</v>
      </c>
      <c r="E74" s="23">
        <f t="shared" si="6"/>
        <v>10.833333333333334</v>
      </c>
      <c r="F74" s="23">
        <f t="shared" si="7"/>
        <v>63.791666666666664</v>
      </c>
      <c r="G74" s="23">
        <f t="shared" si="8"/>
        <v>92.603723404255319</v>
      </c>
      <c r="H74" s="23">
        <f t="shared" si="9"/>
        <v>34.979609929078009</v>
      </c>
      <c r="I74" s="21" t="str">
        <f t="shared" si="10"/>
        <v/>
      </c>
      <c r="J74" s="14" t="str">
        <f t="shared" si="11"/>
        <v>Above Mean</v>
      </c>
      <c r="K74" s="14" t="str">
        <f t="shared" si="12"/>
        <v>Down</v>
      </c>
      <c r="L74" s="13"/>
      <c r="M74" s="14" t="e">
        <f t="shared" si="13"/>
        <v>#N/A</v>
      </c>
      <c r="N74" s="14" t="e">
        <f t="shared" si="14"/>
        <v>#N/A</v>
      </c>
      <c r="O74" s="14" t="e">
        <f t="shared" si="15"/>
        <v>#N/A</v>
      </c>
      <c r="P74" s="14" t="e">
        <f t="shared" si="16"/>
        <v>#N/A</v>
      </c>
    </row>
    <row r="75" spans="2:16" x14ac:dyDescent="0.35">
      <c r="B75" s="22" t="s">
        <v>91</v>
      </c>
      <c r="C75" s="13">
        <v>73</v>
      </c>
      <c r="D75" s="15">
        <f t="shared" si="17"/>
        <v>16</v>
      </c>
      <c r="E75" s="23">
        <f t="shared" si="6"/>
        <v>10.833333333333334</v>
      </c>
      <c r="F75" s="23">
        <f t="shared" si="7"/>
        <v>63.791666666666664</v>
      </c>
      <c r="G75" s="23">
        <f t="shared" si="8"/>
        <v>92.603723404255319</v>
      </c>
      <c r="H75" s="23">
        <f t="shared" si="9"/>
        <v>34.979609929078009</v>
      </c>
      <c r="I75" s="21" t="str">
        <f t="shared" si="10"/>
        <v/>
      </c>
      <c r="J75" s="14" t="str">
        <f t="shared" si="11"/>
        <v>Above Mean</v>
      </c>
      <c r="K75" s="14" t="str">
        <f t="shared" si="12"/>
        <v>Down</v>
      </c>
      <c r="L75" s="13"/>
      <c r="M75" s="14" t="e">
        <f t="shared" si="13"/>
        <v>#N/A</v>
      </c>
      <c r="N75" s="14" t="e">
        <f t="shared" si="14"/>
        <v>#N/A</v>
      </c>
      <c r="O75" s="14" t="e">
        <f t="shared" si="15"/>
        <v>#N/A</v>
      </c>
      <c r="P75" s="14" t="e">
        <f t="shared" si="16"/>
        <v>#N/A</v>
      </c>
    </row>
    <row r="76" spans="2:16" x14ac:dyDescent="0.35">
      <c r="B76" s="22" t="s">
        <v>92</v>
      </c>
      <c r="C76" s="13">
        <v>49</v>
      </c>
      <c r="D76" s="15">
        <f t="shared" si="17"/>
        <v>24</v>
      </c>
      <c r="E76" s="23">
        <f t="shared" si="6"/>
        <v>10.833333333333334</v>
      </c>
      <c r="F76" s="23">
        <f t="shared" si="7"/>
        <v>63.791666666666664</v>
      </c>
      <c r="G76" s="23">
        <f t="shared" si="8"/>
        <v>92.603723404255319</v>
      </c>
      <c r="H76" s="23">
        <f t="shared" si="9"/>
        <v>34.979609929078009</v>
      </c>
      <c r="I76" s="21" t="str">
        <f t="shared" si="10"/>
        <v/>
      </c>
      <c r="J76" s="14" t="str">
        <f t="shared" si="11"/>
        <v>Below Mean</v>
      </c>
      <c r="K76" s="14" t="str">
        <f t="shared" si="12"/>
        <v>Down</v>
      </c>
      <c r="L76" s="13"/>
      <c r="M76" s="14" t="e">
        <f t="shared" si="13"/>
        <v>#N/A</v>
      </c>
      <c r="N76" s="14" t="e">
        <f t="shared" si="14"/>
        <v>#N/A</v>
      </c>
      <c r="O76" s="14" t="e">
        <f t="shared" si="15"/>
        <v>#N/A</v>
      </c>
      <c r="P76" s="14" t="e">
        <f t="shared" si="16"/>
        <v>#N/A</v>
      </c>
    </row>
    <row r="77" spans="2:16" x14ac:dyDescent="0.35">
      <c r="B77" s="22" t="s">
        <v>93</v>
      </c>
      <c r="C77" s="13">
        <v>57</v>
      </c>
      <c r="D77" s="15">
        <f t="shared" si="17"/>
        <v>8</v>
      </c>
      <c r="E77" s="23">
        <f t="shared" si="6"/>
        <v>10.833333333333334</v>
      </c>
      <c r="F77" s="23">
        <f t="shared" si="7"/>
        <v>63.791666666666664</v>
      </c>
      <c r="G77" s="23">
        <f t="shared" si="8"/>
        <v>92.603723404255319</v>
      </c>
      <c r="H77" s="23">
        <f t="shared" si="9"/>
        <v>34.979609929078009</v>
      </c>
      <c r="I77" s="21" t="str">
        <f t="shared" si="10"/>
        <v/>
      </c>
      <c r="J77" s="14" t="str">
        <f t="shared" si="11"/>
        <v>Below Mean</v>
      </c>
      <c r="K77" s="14" t="str">
        <f t="shared" si="12"/>
        <v>Up</v>
      </c>
      <c r="L77" s="13"/>
      <c r="M77" s="14" t="e">
        <f t="shared" si="13"/>
        <v>#N/A</v>
      </c>
      <c r="N77" s="14" t="e">
        <f t="shared" si="14"/>
        <v>#N/A</v>
      </c>
      <c r="O77" s="14" t="e">
        <f t="shared" si="15"/>
        <v>#N/A</v>
      </c>
      <c r="P77" s="14" t="e">
        <f t="shared" si="16"/>
        <v>#N/A</v>
      </c>
    </row>
    <row r="78" spans="2:16" x14ac:dyDescent="0.35">
      <c r="B78" s="22" t="s">
        <v>94</v>
      </c>
      <c r="C78" s="13">
        <v>49</v>
      </c>
      <c r="D78" s="15">
        <f t="shared" si="17"/>
        <v>8</v>
      </c>
      <c r="E78" s="23">
        <f t="shared" si="6"/>
        <v>10.833333333333334</v>
      </c>
      <c r="F78" s="23">
        <f t="shared" si="7"/>
        <v>63.791666666666664</v>
      </c>
      <c r="G78" s="23">
        <f t="shared" si="8"/>
        <v>92.603723404255319</v>
      </c>
      <c r="H78" s="23">
        <f t="shared" si="9"/>
        <v>34.979609929078009</v>
      </c>
      <c r="I78" s="21" t="str">
        <f t="shared" si="10"/>
        <v/>
      </c>
      <c r="J78" s="14" t="str">
        <f t="shared" si="11"/>
        <v>Below Mean</v>
      </c>
      <c r="K78" s="14" t="str">
        <f t="shared" si="12"/>
        <v>Down</v>
      </c>
      <c r="L78" s="13"/>
      <c r="M78" s="14" t="e">
        <f t="shared" si="13"/>
        <v>#N/A</v>
      </c>
      <c r="N78" s="14" t="e">
        <f t="shared" si="14"/>
        <v>#N/A</v>
      </c>
      <c r="O78" s="14" t="e">
        <f t="shared" si="15"/>
        <v>#N/A</v>
      </c>
      <c r="P78" s="14" t="e">
        <f t="shared" si="16"/>
        <v>#N/A</v>
      </c>
    </row>
    <row r="79" spans="2:16" x14ac:dyDescent="0.35">
      <c r="B79" s="22" t="s">
        <v>95</v>
      </c>
      <c r="C79" s="13">
        <v>52</v>
      </c>
      <c r="D79" s="15">
        <f t="shared" si="17"/>
        <v>3</v>
      </c>
      <c r="E79" s="23">
        <f t="shared" si="6"/>
        <v>10.833333333333334</v>
      </c>
      <c r="F79" s="23">
        <f t="shared" si="7"/>
        <v>63.791666666666664</v>
      </c>
      <c r="G79" s="23">
        <f t="shared" si="8"/>
        <v>92.603723404255319</v>
      </c>
      <c r="H79" s="23">
        <f t="shared" si="9"/>
        <v>34.979609929078009</v>
      </c>
      <c r="I79" s="21" t="str">
        <f t="shared" si="10"/>
        <v/>
      </c>
      <c r="J79" s="14" t="str">
        <f t="shared" si="11"/>
        <v>Below Mean</v>
      </c>
      <c r="K79" s="14" t="str">
        <f t="shared" si="12"/>
        <v>Up</v>
      </c>
      <c r="L79" s="13"/>
      <c r="M79" s="14" t="e">
        <f t="shared" si="13"/>
        <v>#N/A</v>
      </c>
      <c r="N79" s="14" t="e">
        <f t="shared" si="14"/>
        <v>#N/A</v>
      </c>
      <c r="O79" s="14" t="e">
        <f t="shared" si="15"/>
        <v>#N/A</v>
      </c>
      <c r="P79" s="14" t="e">
        <f t="shared" si="16"/>
        <v>#N/A</v>
      </c>
    </row>
    <row r="80" spans="2:16" x14ac:dyDescent="0.35">
      <c r="B80" s="22" t="s">
        <v>96</v>
      </c>
      <c r="C80" s="13">
        <v>48</v>
      </c>
      <c r="D80" s="15">
        <f t="shared" si="17"/>
        <v>4</v>
      </c>
      <c r="E80" s="23">
        <f t="shared" si="6"/>
        <v>10.833333333333334</v>
      </c>
      <c r="F80" s="23">
        <f t="shared" si="7"/>
        <v>63.791666666666664</v>
      </c>
      <c r="G80" s="23">
        <f t="shared" si="8"/>
        <v>92.603723404255319</v>
      </c>
      <c r="H80" s="23">
        <f t="shared" si="9"/>
        <v>34.979609929078009</v>
      </c>
      <c r="I80" s="21" t="str">
        <f t="shared" si="10"/>
        <v/>
      </c>
      <c r="J80" s="14" t="str">
        <f t="shared" si="11"/>
        <v>Below Mean</v>
      </c>
      <c r="K80" s="14" t="str">
        <f t="shared" si="12"/>
        <v>Down</v>
      </c>
      <c r="L80" s="13"/>
      <c r="M80" s="14" t="e">
        <f t="shared" si="13"/>
        <v>#N/A</v>
      </c>
      <c r="N80" s="14" t="e">
        <f t="shared" si="14"/>
        <v>#N/A</v>
      </c>
      <c r="O80" s="14" t="e">
        <f t="shared" si="15"/>
        <v>#N/A</v>
      </c>
      <c r="P80" s="14" t="e">
        <f t="shared" si="16"/>
        <v>#N/A</v>
      </c>
    </row>
    <row r="81" spans="2:16" x14ac:dyDescent="0.35">
      <c r="B81" s="22" t="s">
        <v>97</v>
      </c>
      <c r="C81" s="13">
        <v>67</v>
      </c>
      <c r="D81" s="15">
        <f t="shared" si="17"/>
        <v>19</v>
      </c>
      <c r="E81" s="23">
        <f t="shared" si="6"/>
        <v>10.833333333333334</v>
      </c>
      <c r="F81" s="23">
        <f t="shared" si="7"/>
        <v>63.791666666666664</v>
      </c>
      <c r="G81" s="23">
        <f t="shared" si="8"/>
        <v>92.603723404255319</v>
      </c>
      <c r="H81" s="23">
        <f t="shared" si="9"/>
        <v>34.979609929078009</v>
      </c>
      <c r="I81" s="21" t="str">
        <f t="shared" si="10"/>
        <v/>
      </c>
      <c r="J81" s="14" t="str">
        <f t="shared" si="11"/>
        <v>Above Mean</v>
      </c>
      <c r="K81" s="14" t="str">
        <f t="shared" si="12"/>
        <v>Up</v>
      </c>
      <c r="L81" s="13"/>
      <c r="M81" s="14" t="e">
        <f t="shared" si="13"/>
        <v>#N/A</v>
      </c>
      <c r="N81" s="14" t="e">
        <f t="shared" si="14"/>
        <v>#N/A</v>
      </c>
      <c r="O81" s="14" t="e">
        <f t="shared" si="15"/>
        <v>#N/A</v>
      </c>
      <c r="P81" s="14" t="e">
        <f t="shared" si="16"/>
        <v>#N/A</v>
      </c>
    </row>
    <row r="82" spans="2:16" x14ac:dyDescent="0.35">
      <c r="B82" s="22" t="s">
        <v>98</v>
      </c>
      <c r="C82" s="13">
        <v>51</v>
      </c>
      <c r="D82" s="15">
        <f t="shared" si="17"/>
        <v>16</v>
      </c>
      <c r="E82" s="23">
        <f t="shared" si="6"/>
        <v>10.833333333333334</v>
      </c>
      <c r="F82" s="23">
        <f t="shared" si="7"/>
        <v>63.791666666666664</v>
      </c>
      <c r="G82" s="23">
        <f t="shared" si="8"/>
        <v>92.603723404255319</v>
      </c>
      <c r="H82" s="23">
        <f t="shared" si="9"/>
        <v>34.979609929078009</v>
      </c>
      <c r="I82" s="21" t="str">
        <f t="shared" si="10"/>
        <v/>
      </c>
      <c r="J82" s="14" t="str">
        <f t="shared" si="11"/>
        <v>Below Mean</v>
      </c>
      <c r="K82" s="14" t="str">
        <f t="shared" si="12"/>
        <v>Down</v>
      </c>
      <c r="L82" s="13"/>
      <c r="M82" s="14" t="e">
        <f t="shared" si="13"/>
        <v>#N/A</v>
      </c>
      <c r="N82" s="14" t="e">
        <f t="shared" si="14"/>
        <v>#N/A</v>
      </c>
      <c r="O82" s="14" t="e">
        <f t="shared" si="15"/>
        <v>#N/A</v>
      </c>
      <c r="P82" s="14" t="e">
        <f t="shared" si="16"/>
        <v>#N/A</v>
      </c>
    </row>
    <row r="83" spans="2:16" x14ac:dyDescent="0.35">
      <c r="B83" s="22" t="s">
        <v>99</v>
      </c>
      <c r="C83" s="13">
        <v>52</v>
      </c>
      <c r="D83" s="15">
        <f t="shared" si="17"/>
        <v>1</v>
      </c>
      <c r="E83" s="23">
        <f t="shared" si="6"/>
        <v>10.833333333333334</v>
      </c>
      <c r="F83" s="23">
        <f t="shared" si="7"/>
        <v>63.791666666666664</v>
      </c>
      <c r="G83" s="23">
        <f t="shared" si="8"/>
        <v>92.603723404255319</v>
      </c>
      <c r="H83" s="23">
        <f t="shared" si="9"/>
        <v>34.979609929078009</v>
      </c>
      <c r="I83" s="21" t="str">
        <f t="shared" si="10"/>
        <v/>
      </c>
      <c r="J83" s="14" t="str">
        <f t="shared" si="11"/>
        <v>Below Mean</v>
      </c>
      <c r="K83" s="14" t="str">
        <f t="shared" si="12"/>
        <v>Up</v>
      </c>
      <c r="L83" s="13"/>
      <c r="M83" s="14" t="e">
        <f t="shared" si="13"/>
        <v>#N/A</v>
      </c>
      <c r="N83" s="14" t="e">
        <f t="shared" si="14"/>
        <v>#N/A</v>
      </c>
      <c r="O83" s="14" t="e">
        <f t="shared" si="15"/>
        <v>#N/A</v>
      </c>
      <c r="P83" s="14" t="e">
        <f t="shared" si="16"/>
        <v>#N/A</v>
      </c>
    </row>
    <row r="84" spans="2:16" x14ac:dyDescent="0.35">
      <c r="B84" s="22" t="s">
        <v>100</v>
      </c>
      <c r="C84" s="13">
        <v>57</v>
      </c>
      <c r="D84" s="15">
        <f t="shared" si="17"/>
        <v>5</v>
      </c>
      <c r="E84" s="23">
        <f t="shared" si="6"/>
        <v>10.833333333333334</v>
      </c>
      <c r="F84" s="23">
        <f t="shared" si="7"/>
        <v>63.791666666666664</v>
      </c>
      <c r="G84" s="23">
        <f t="shared" si="8"/>
        <v>92.603723404255319</v>
      </c>
      <c r="H84" s="23">
        <f t="shared" si="9"/>
        <v>34.979609929078009</v>
      </c>
      <c r="I84" s="21" t="str">
        <f t="shared" si="10"/>
        <v/>
      </c>
      <c r="J84" s="14" t="str">
        <f t="shared" si="11"/>
        <v>Below Mean</v>
      </c>
      <c r="K84" s="14" t="str">
        <f t="shared" si="12"/>
        <v>Up</v>
      </c>
      <c r="L84" s="13"/>
      <c r="M84" s="14" t="e">
        <f t="shared" si="13"/>
        <v>#N/A</v>
      </c>
      <c r="N84" s="14" t="e">
        <f t="shared" si="14"/>
        <v>#N/A</v>
      </c>
      <c r="O84" s="14" t="e">
        <f t="shared" si="15"/>
        <v>#N/A</v>
      </c>
      <c r="P84" s="14" t="e">
        <f t="shared" si="16"/>
        <v>#N/A</v>
      </c>
    </row>
    <row r="85" spans="2:16" x14ac:dyDescent="0.35">
      <c r="B85" s="22" t="s">
        <v>101</v>
      </c>
      <c r="C85" s="13">
        <v>58</v>
      </c>
      <c r="D85" s="15">
        <f t="shared" si="17"/>
        <v>1</v>
      </c>
      <c r="E85" s="23">
        <f t="shared" si="6"/>
        <v>10.833333333333334</v>
      </c>
      <c r="F85" s="23">
        <f t="shared" si="7"/>
        <v>63.791666666666664</v>
      </c>
      <c r="G85" s="23">
        <f t="shared" si="8"/>
        <v>92.603723404255319</v>
      </c>
      <c r="H85" s="23">
        <f t="shared" si="9"/>
        <v>34.979609929078009</v>
      </c>
      <c r="I85" s="21" t="str">
        <f t="shared" si="10"/>
        <v/>
      </c>
      <c r="J85" s="14" t="str">
        <f t="shared" si="11"/>
        <v>Below Mean</v>
      </c>
      <c r="K85" s="14" t="str">
        <f t="shared" si="12"/>
        <v>Up</v>
      </c>
      <c r="L85" s="13"/>
      <c r="M85" s="14" t="e">
        <f t="shared" si="13"/>
        <v>#N/A</v>
      </c>
      <c r="N85" s="14" t="e">
        <f t="shared" si="14"/>
        <v>#N/A</v>
      </c>
      <c r="O85" s="14" t="e">
        <f t="shared" si="15"/>
        <v>#N/A</v>
      </c>
      <c r="P85" s="14" t="e">
        <f t="shared" si="16"/>
        <v>#N/A</v>
      </c>
    </row>
    <row r="86" spans="2:16" x14ac:dyDescent="0.35">
      <c r="B86" s="22" t="s">
        <v>102</v>
      </c>
      <c r="C86" s="13">
        <v>43</v>
      </c>
      <c r="D86" s="15">
        <f t="shared" si="17"/>
        <v>15</v>
      </c>
      <c r="E86" s="23">
        <f t="shared" si="6"/>
        <v>10.833333333333334</v>
      </c>
      <c r="F86" s="23">
        <f t="shared" si="7"/>
        <v>63.791666666666664</v>
      </c>
      <c r="G86" s="23">
        <f t="shared" si="8"/>
        <v>92.603723404255319</v>
      </c>
      <c r="H86" s="23">
        <f t="shared" si="9"/>
        <v>34.979609929078009</v>
      </c>
      <c r="I86" s="21" t="str">
        <f t="shared" si="10"/>
        <v/>
      </c>
      <c r="J86" s="14" t="str">
        <f t="shared" si="11"/>
        <v>Below Mean</v>
      </c>
      <c r="K86" s="14" t="str">
        <f t="shared" si="12"/>
        <v>Down</v>
      </c>
      <c r="L86" s="13"/>
      <c r="M86" s="14" t="e">
        <f t="shared" si="13"/>
        <v>#N/A</v>
      </c>
      <c r="N86" s="14" t="e">
        <f t="shared" si="14"/>
        <v>#N/A</v>
      </c>
      <c r="O86" s="14" t="e">
        <f t="shared" si="15"/>
        <v>#N/A</v>
      </c>
      <c r="P86" s="14" t="e">
        <f t="shared" si="16"/>
        <v>#N/A</v>
      </c>
    </row>
    <row r="87" spans="2:16" x14ac:dyDescent="0.35">
      <c r="B87" s="22" t="s">
        <v>103</v>
      </c>
      <c r="C87" s="13">
        <v>56</v>
      </c>
      <c r="D87" s="15">
        <f t="shared" si="17"/>
        <v>13</v>
      </c>
      <c r="E87" s="23">
        <f t="shared" si="6"/>
        <v>10.833333333333334</v>
      </c>
      <c r="F87" s="23">
        <f t="shared" si="7"/>
        <v>63.791666666666664</v>
      </c>
      <c r="G87" s="23">
        <f t="shared" si="8"/>
        <v>92.603723404255319</v>
      </c>
      <c r="H87" s="23">
        <f t="shared" si="9"/>
        <v>34.979609929078009</v>
      </c>
      <c r="I87" s="21" t="str">
        <f t="shared" si="10"/>
        <v/>
      </c>
      <c r="J87" s="14" t="str">
        <f t="shared" si="11"/>
        <v>Below Mean</v>
      </c>
      <c r="K87" s="14" t="str">
        <f t="shared" si="12"/>
        <v>Up</v>
      </c>
      <c r="L87" s="13"/>
      <c r="M87" s="14" t="e">
        <f t="shared" si="13"/>
        <v>#N/A</v>
      </c>
      <c r="N87" s="14" t="e">
        <f t="shared" si="14"/>
        <v>#N/A</v>
      </c>
      <c r="O87" s="14" t="e">
        <f t="shared" si="15"/>
        <v>#N/A</v>
      </c>
      <c r="P87" s="14" t="e">
        <f t="shared" si="16"/>
        <v>#N/A</v>
      </c>
    </row>
    <row r="88" spans="2:16" x14ac:dyDescent="0.35">
      <c r="B88" s="22" t="s">
        <v>104</v>
      </c>
      <c r="C88" s="13">
        <v>60</v>
      </c>
      <c r="D88" s="15">
        <f t="shared" si="17"/>
        <v>4</v>
      </c>
      <c r="E88" s="23">
        <f t="shared" si="6"/>
        <v>10.833333333333334</v>
      </c>
      <c r="F88" s="23">
        <f t="shared" si="7"/>
        <v>63.791666666666664</v>
      </c>
      <c r="G88" s="23">
        <f t="shared" si="8"/>
        <v>92.603723404255319</v>
      </c>
      <c r="H88" s="23">
        <f t="shared" si="9"/>
        <v>34.979609929078009</v>
      </c>
      <c r="I88" s="21" t="str">
        <f t="shared" si="10"/>
        <v/>
      </c>
      <c r="J88" s="14" t="str">
        <f t="shared" si="11"/>
        <v>Below Mean</v>
      </c>
      <c r="K88" s="14" t="str">
        <f t="shared" si="12"/>
        <v>Up</v>
      </c>
      <c r="L88" s="13"/>
      <c r="M88" s="14" t="e">
        <f t="shared" si="13"/>
        <v>#N/A</v>
      </c>
      <c r="N88" s="14" t="e">
        <f t="shared" si="14"/>
        <v>#N/A</v>
      </c>
      <c r="O88" s="14" t="e">
        <f t="shared" si="15"/>
        <v>#N/A</v>
      </c>
      <c r="P88" s="14" t="e">
        <f t="shared" si="16"/>
        <v>#N/A</v>
      </c>
    </row>
    <row r="89" spans="2:16" x14ac:dyDescent="0.35">
      <c r="B89" s="22" t="s">
        <v>105</v>
      </c>
      <c r="C89" s="13">
        <v>53</v>
      </c>
      <c r="D89" s="15">
        <f t="shared" si="17"/>
        <v>7</v>
      </c>
      <c r="E89" s="23">
        <f t="shared" si="6"/>
        <v>10.833333333333334</v>
      </c>
      <c r="F89" s="23">
        <f t="shared" si="7"/>
        <v>63.791666666666664</v>
      </c>
      <c r="G89" s="23">
        <f t="shared" si="8"/>
        <v>92.603723404255319</v>
      </c>
      <c r="H89" s="23">
        <f t="shared" si="9"/>
        <v>34.979609929078009</v>
      </c>
      <c r="I89" s="21" t="str">
        <f t="shared" si="10"/>
        <v/>
      </c>
      <c r="J89" s="14" t="str">
        <f t="shared" si="11"/>
        <v>Below Mean</v>
      </c>
      <c r="K89" s="14" t="str">
        <f t="shared" si="12"/>
        <v>Down</v>
      </c>
      <c r="L89" s="13"/>
      <c r="M89" s="14" t="e">
        <f t="shared" si="13"/>
        <v>#N/A</v>
      </c>
      <c r="N89" s="14" t="e">
        <f t="shared" si="14"/>
        <v>#N/A</v>
      </c>
      <c r="O89" s="14" t="e">
        <f t="shared" si="15"/>
        <v>#N/A</v>
      </c>
      <c r="P89" s="14" t="e">
        <f t="shared" si="16"/>
        <v>#N/A</v>
      </c>
    </row>
    <row r="90" spans="2:16" x14ac:dyDescent="0.35">
      <c r="B90" s="22" t="s">
        <v>106</v>
      </c>
      <c r="C90" s="13">
        <v>43</v>
      </c>
      <c r="D90" s="15">
        <f t="shared" si="17"/>
        <v>10</v>
      </c>
      <c r="E90" s="23">
        <f t="shared" si="6"/>
        <v>10.833333333333334</v>
      </c>
      <c r="F90" s="23">
        <f t="shared" si="7"/>
        <v>63.791666666666664</v>
      </c>
      <c r="G90" s="23">
        <f t="shared" si="8"/>
        <v>92.603723404255319</v>
      </c>
      <c r="H90" s="23">
        <f t="shared" si="9"/>
        <v>34.979609929078009</v>
      </c>
      <c r="I90" s="21" t="str">
        <f t="shared" si="10"/>
        <v/>
      </c>
      <c r="J90" s="14" t="str">
        <f t="shared" si="11"/>
        <v>Below Mean</v>
      </c>
      <c r="K90" s="14" t="str">
        <f t="shared" si="12"/>
        <v>Down</v>
      </c>
      <c r="L90" s="13"/>
      <c r="M90" s="14" t="e">
        <f t="shared" si="13"/>
        <v>#N/A</v>
      </c>
      <c r="N90" s="14" t="e">
        <f t="shared" si="14"/>
        <v>#N/A</v>
      </c>
      <c r="O90" s="14" t="e">
        <f t="shared" si="15"/>
        <v>#N/A</v>
      </c>
      <c r="P90" s="14" t="e">
        <f t="shared" si="16"/>
        <v>#N/A</v>
      </c>
    </row>
    <row r="91" spans="2:16" x14ac:dyDescent="0.35">
      <c r="B91" s="22" t="s">
        <v>107</v>
      </c>
      <c r="C91" s="13">
        <v>47</v>
      </c>
      <c r="D91" s="15">
        <f t="shared" si="17"/>
        <v>4</v>
      </c>
      <c r="E91" s="23">
        <f t="shared" si="6"/>
        <v>10.833333333333334</v>
      </c>
      <c r="F91" s="23">
        <f t="shared" si="7"/>
        <v>63.791666666666664</v>
      </c>
      <c r="G91" s="23">
        <f t="shared" si="8"/>
        <v>92.603723404255319</v>
      </c>
      <c r="H91" s="23">
        <f t="shared" si="9"/>
        <v>34.979609929078009</v>
      </c>
      <c r="I91" s="21" t="str">
        <f t="shared" si="10"/>
        <v/>
      </c>
      <c r="J91" s="14" t="str">
        <f t="shared" si="11"/>
        <v>Below Mean</v>
      </c>
      <c r="K91" s="14" t="str">
        <f t="shared" si="12"/>
        <v>Up</v>
      </c>
      <c r="L91" s="13"/>
      <c r="M91" s="14" t="e">
        <f t="shared" si="13"/>
        <v>#N/A</v>
      </c>
      <c r="N91" s="14" t="e">
        <f t="shared" si="14"/>
        <v>#N/A</v>
      </c>
      <c r="O91" s="14" t="e">
        <f t="shared" si="15"/>
        <v>#N/A</v>
      </c>
      <c r="P91" s="14" t="e">
        <f t="shared" si="16"/>
        <v>#N/A</v>
      </c>
    </row>
    <row r="92" spans="2:16" x14ac:dyDescent="0.35">
      <c r="B92" s="22" t="s">
        <v>108</v>
      </c>
      <c r="C92" s="13">
        <v>48</v>
      </c>
      <c r="D92" s="15">
        <f t="shared" si="17"/>
        <v>1</v>
      </c>
      <c r="E92" s="23">
        <f t="shared" si="6"/>
        <v>10.833333333333334</v>
      </c>
      <c r="F92" s="23">
        <f t="shared" si="7"/>
        <v>63.791666666666664</v>
      </c>
      <c r="G92" s="23">
        <f t="shared" si="8"/>
        <v>92.603723404255319</v>
      </c>
      <c r="H92" s="23">
        <f t="shared" si="9"/>
        <v>34.979609929078009</v>
      </c>
      <c r="I92" s="21" t="str">
        <f t="shared" si="10"/>
        <v/>
      </c>
      <c r="J92" s="14" t="str">
        <f t="shared" si="11"/>
        <v>Below Mean</v>
      </c>
      <c r="K92" s="14" t="str">
        <f t="shared" si="12"/>
        <v>Up</v>
      </c>
      <c r="L92" s="13"/>
      <c r="M92" s="14" t="e">
        <f t="shared" si="13"/>
        <v>#N/A</v>
      </c>
      <c r="N92" s="14" t="e">
        <f t="shared" si="14"/>
        <v>#N/A</v>
      </c>
      <c r="O92" s="14" t="e">
        <f t="shared" si="15"/>
        <v>#N/A</v>
      </c>
      <c r="P92" s="14" t="e">
        <f t="shared" si="16"/>
        <v>#N/A</v>
      </c>
    </row>
    <row r="93" spans="2:16" x14ac:dyDescent="0.35">
      <c r="B93" s="22" t="s">
        <v>109</v>
      </c>
      <c r="C93" s="13">
        <v>40</v>
      </c>
      <c r="D93" s="15">
        <f t="shared" si="17"/>
        <v>8</v>
      </c>
      <c r="E93" s="23">
        <f t="shared" si="6"/>
        <v>10.833333333333334</v>
      </c>
      <c r="F93" s="23">
        <f t="shared" si="7"/>
        <v>63.791666666666664</v>
      </c>
      <c r="G93" s="23">
        <f t="shared" si="8"/>
        <v>92.603723404255319</v>
      </c>
      <c r="H93" s="23">
        <f t="shared" si="9"/>
        <v>34.979609929078009</v>
      </c>
      <c r="I93" s="21" t="str">
        <f t="shared" si="10"/>
        <v/>
      </c>
      <c r="J93" s="14" t="str">
        <f t="shared" si="11"/>
        <v>Below Mean</v>
      </c>
      <c r="K93" s="14" t="str">
        <f t="shared" si="12"/>
        <v>Down</v>
      </c>
      <c r="L93" s="13"/>
      <c r="M93" s="14" t="e">
        <f t="shared" si="13"/>
        <v>#N/A</v>
      </c>
      <c r="N93" s="14" t="e">
        <f t="shared" si="14"/>
        <v>#N/A</v>
      </c>
      <c r="O93" s="14" t="e">
        <f t="shared" si="15"/>
        <v>#N/A</v>
      </c>
      <c r="P93" s="14" t="e">
        <f t="shared" si="16"/>
        <v>#N/A</v>
      </c>
    </row>
    <row r="94" spans="2:16" x14ac:dyDescent="0.35">
      <c r="B94" s="22" t="s">
        <v>110</v>
      </c>
      <c r="C94" s="13">
        <v>45</v>
      </c>
      <c r="D94" s="15">
        <f t="shared" si="17"/>
        <v>5</v>
      </c>
      <c r="E94" s="23">
        <f t="shared" ref="E94:E136" si="18">IF(ISBLANK(C94)=TRUE,NA(),IF(ISBLANK(L94)=TRUE,E93,M94))</f>
        <v>10.833333333333334</v>
      </c>
      <c r="F94" s="23">
        <f t="shared" ref="F94:F136" si="19">IF(ISBLANK(C94)=TRUE,NA(),IF(ISBLANK(L94)=TRUE,F93,N94))</f>
        <v>63.791666666666664</v>
      </c>
      <c r="G94" s="23">
        <f t="shared" ref="G94:G136" si="20">IF(ISBLANK(C94)=TRUE,NA(),IF(ISBLANK(L94)=TRUE,G93,O94))</f>
        <v>92.603723404255319</v>
      </c>
      <c r="H94" s="23">
        <f t="shared" ref="H94:H136" si="21">IF(ISBLANK(C94)=TRUE,NA(),IF(ISBLANK(L94)=TRUE,H93,P94))</f>
        <v>34.979609929078009</v>
      </c>
      <c r="I94" s="21" t="str">
        <f t="shared" ref="I94:I136" si="22">IF(C94&gt;G94,"Above UCL",IF(C94&lt;H94,"Below LCL",""))</f>
        <v/>
      </c>
      <c r="J94" s="14" t="str">
        <f t="shared" ref="J94:J136" si="23">IF(C94&gt;F94,"Above Mean",IF(C94&lt;F94,"Below Mean",""))</f>
        <v>Below Mean</v>
      </c>
      <c r="K94" s="14" t="str">
        <f t="shared" ref="K94:K136" si="24">IF(ISBLANK(C94),"",IF(C94&gt;C93,"Up",IF(C94=C93,"","Down")))</f>
        <v>Up</v>
      </c>
      <c r="L94" s="13"/>
      <c r="M94" s="14" t="e">
        <f t="shared" ref="M94:M136" si="25">IF($C$2=12,IF(ISBLANK(L94)=TRUE,NA(),AVERAGE(D94:D105)),IF($C$2=24,IF(ISBLANK(L94)=TRUE,NA(),AVERAGE(D94:D117))))</f>
        <v>#N/A</v>
      </c>
      <c r="N94" s="14" t="e">
        <f t="shared" ref="N94:N136" si="26">IF($C$2=12,IF(ISBLANK(L94)=TRUE,NA(),AVERAGE(C94:C105)),IF($C$2=24,IF(ISBLANK(L94)=TRUE,NA(),AVERAGE(C94:C117))))</f>
        <v>#N/A</v>
      </c>
      <c r="O94" s="14" t="e">
        <f t="shared" ref="O94:O136" si="27">IF(ISBLANK(L94)=TRUE,NA(),(N94+(3*M94/1.128)))</f>
        <v>#N/A</v>
      </c>
      <c r="P94" s="14" t="e">
        <f t="shared" ref="P94:P136" si="28">IF(ISBLANK(L94)=TRUE,NA(),MAX(N94-(3*M94/1.128),0))</f>
        <v>#N/A</v>
      </c>
    </row>
    <row r="95" spans="2:16" x14ac:dyDescent="0.35">
      <c r="B95" s="22" t="s">
        <v>111</v>
      </c>
      <c r="C95" s="13">
        <v>48</v>
      </c>
      <c r="D95" s="15">
        <f t="shared" si="17"/>
        <v>3</v>
      </c>
      <c r="E95" s="23">
        <f t="shared" si="18"/>
        <v>10.833333333333334</v>
      </c>
      <c r="F95" s="23">
        <f t="shared" si="19"/>
        <v>63.791666666666664</v>
      </c>
      <c r="G95" s="23">
        <f t="shared" si="20"/>
        <v>92.603723404255319</v>
      </c>
      <c r="H95" s="23">
        <f t="shared" si="21"/>
        <v>34.979609929078009</v>
      </c>
      <c r="I95" s="21" t="str">
        <f t="shared" si="22"/>
        <v/>
      </c>
      <c r="J95" s="14" t="str">
        <f t="shared" si="23"/>
        <v>Below Mean</v>
      </c>
      <c r="K95" s="14" t="str">
        <f t="shared" si="24"/>
        <v>Up</v>
      </c>
      <c r="L95" s="13"/>
      <c r="M95" s="14" t="e">
        <f t="shared" si="25"/>
        <v>#N/A</v>
      </c>
      <c r="N95" s="14" t="e">
        <f t="shared" si="26"/>
        <v>#N/A</v>
      </c>
      <c r="O95" s="14" t="e">
        <f t="shared" si="27"/>
        <v>#N/A</v>
      </c>
      <c r="P95" s="14" t="e">
        <f t="shared" si="28"/>
        <v>#N/A</v>
      </c>
    </row>
    <row r="96" spans="2:16" x14ac:dyDescent="0.35">
      <c r="B96" s="22" t="s">
        <v>112</v>
      </c>
      <c r="C96" s="13">
        <v>50</v>
      </c>
      <c r="D96" s="15">
        <f t="shared" si="17"/>
        <v>2</v>
      </c>
      <c r="E96" s="23">
        <f t="shared" si="18"/>
        <v>10.833333333333334</v>
      </c>
      <c r="F96" s="23">
        <f t="shared" si="19"/>
        <v>63.791666666666664</v>
      </c>
      <c r="G96" s="23">
        <f t="shared" si="20"/>
        <v>92.603723404255319</v>
      </c>
      <c r="H96" s="23">
        <f t="shared" si="21"/>
        <v>34.979609929078009</v>
      </c>
      <c r="I96" s="21" t="str">
        <f t="shared" si="22"/>
        <v/>
      </c>
      <c r="J96" s="14" t="str">
        <f t="shared" si="23"/>
        <v>Below Mean</v>
      </c>
      <c r="K96" s="14" t="str">
        <f t="shared" si="24"/>
        <v>Up</v>
      </c>
      <c r="L96" s="13"/>
      <c r="M96" s="14" t="e">
        <f t="shared" si="25"/>
        <v>#N/A</v>
      </c>
      <c r="N96" s="14" t="e">
        <f t="shared" si="26"/>
        <v>#N/A</v>
      </c>
      <c r="O96" s="14" t="e">
        <f t="shared" si="27"/>
        <v>#N/A</v>
      </c>
      <c r="P96" s="14" t="e">
        <f t="shared" si="28"/>
        <v>#N/A</v>
      </c>
    </row>
    <row r="97" spans="2:16" x14ac:dyDescent="0.35">
      <c r="B97" s="22" t="s">
        <v>113</v>
      </c>
      <c r="C97" s="13">
        <v>49</v>
      </c>
      <c r="D97" s="15">
        <f t="shared" si="17"/>
        <v>1</v>
      </c>
      <c r="E97" s="23">
        <f t="shared" si="18"/>
        <v>10.833333333333334</v>
      </c>
      <c r="F97" s="23">
        <f t="shared" si="19"/>
        <v>63.791666666666664</v>
      </c>
      <c r="G97" s="23">
        <f t="shared" si="20"/>
        <v>92.603723404255319</v>
      </c>
      <c r="H97" s="23">
        <f t="shared" si="21"/>
        <v>34.979609929078009</v>
      </c>
      <c r="I97" s="21" t="str">
        <f t="shared" si="22"/>
        <v/>
      </c>
      <c r="J97" s="14" t="str">
        <f t="shared" si="23"/>
        <v>Below Mean</v>
      </c>
      <c r="K97" s="14" t="str">
        <f t="shared" si="24"/>
        <v>Down</v>
      </c>
      <c r="L97" s="13"/>
      <c r="M97" s="14" t="e">
        <f t="shared" si="25"/>
        <v>#N/A</v>
      </c>
      <c r="N97" s="14" t="e">
        <f t="shared" si="26"/>
        <v>#N/A</v>
      </c>
      <c r="O97" s="14" t="e">
        <f t="shared" si="27"/>
        <v>#N/A</v>
      </c>
      <c r="P97" s="14" t="e">
        <f t="shared" si="28"/>
        <v>#N/A</v>
      </c>
    </row>
    <row r="98" spans="2:16" x14ac:dyDescent="0.35">
      <c r="B98" s="22" t="s">
        <v>114</v>
      </c>
      <c r="C98" s="13">
        <v>52</v>
      </c>
      <c r="D98" s="15">
        <f t="shared" si="17"/>
        <v>3</v>
      </c>
      <c r="E98" s="23">
        <f t="shared" si="18"/>
        <v>10.833333333333334</v>
      </c>
      <c r="F98" s="23">
        <f t="shared" si="19"/>
        <v>63.791666666666664</v>
      </c>
      <c r="G98" s="23">
        <f t="shared" si="20"/>
        <v>92.603723404255319</v>
      </c>
      <c r="H98" s="23">
        <f t="shared" si="21"/>
        <v>34.979609929078009</v>
      </c>
      <c r="I98" s="21" t="str">
        <f t="shared" si="22"/>
        <v/>
      </c>
      <c r="J98" s="14" t="str">
        <f t="shared" si="23"/>
        <v>Below Mean</v>
      </c>
      <c r="K98" s="14" t="str">
        <f t="shared" si="24"/>
        <v>Up</v>
      </c>
      <c r="L98" s="13"/>
      <c r="M98" s="14" t="e">
        <f t="shared" si="25"/>
        <v>#N/A</v>
      </c>
      <c r="N98" s="14" t="e">
        <f t="shared" si="26"/>
        <v>#N/A</v>
      </c>
      <c r="O98" s="14" t="e">
        <f t="shared" si="27"/>
        <v>#N/A</v>
      </c>
      <c r="P98" s="14" t="e">
        <f t="shared" si="28"/>
        <v>#N/A</v>
      </c>
    </row>
    <row r="99" spans="2:16" x14ac:dyDescent="0.35">
      <c r="B99" s="22" t="s">
        <v>115</v>
      </c>
      <c r="C99" s="13">
        <v>33</v>
      </c>
      <c r="D99" s="15">
        <f t="shared" si="17"/>
        <v>19</v>
      </c>
      <c r="E99" s="23">
        <f t="shared" si="18"/>
        <v>10.833333333333334</v>
      </c>
      <c r="F99" s="23">
        <f t="shared" si="19"/>
        <v>63.791666666666664</v>
      </c>
      <c r="G99" s="23">
        <f t="shared" si="20"/>
        <v>92.603723404255319</v>
      </c>
      <c r="H99" s="23">
        <f t="shared" si="21"/>
        <v>34.979609929078009</v>
      </c>
      <c r="I99" s="21" t="str">
        <f t="shared" si="22"/>
        <v>Below LCL</v>
      </c>
      <c r="J99" s="14" t="str">
        <f t="shared" si="23"/>
        <v>Below Mean</v>
      </c>
      <c r="K99" s="14" t="str">
        <f t="shared" si="24"/>
        <v>Down</v>
      </c>
      <c r="L99" s="13"/>
      <c r="M99" s="14" t="e">
        <f t="shared" si="25"/>
        <v>#N/A</v>
      </c>
      <c r="N99" s="14" t="e">
        <f t="shared" si="26"/>
        <v>#N/A</v>
      </c>
      <c r="O99" s="14" t="e">
        <f t="shared" si="27"/>
        <v>#N/A</v>
      </c>
      <c r="P99" s="14" t="e">
        <f t="shared" si="28"/>
        <v>#N/A</v>
      </c>
    </row>
    <row r="100" spans="2:16" x14ac:dyDescent="0.35">
      <c r="B100" s="22" t="s">
        <v>116</v>
      </c>
      <c r="C100" s="13">
        <v>66</v>
      </c>
      <c r="D100" s="15">
        <f t="shared" si="17"/>
        <v>33</v>
      </c>
      <c r="E100" s="23">
        <f t="shared" si="18"/>
        <v>10.833333333333334</v>
      </c>
      <c r="F100" s="23">
        <f t="shared" si="19"/>
        <v>63.791666666666664</v>
      </c>
      <c r="G100" s="23">
        <f t="shared" si="20"/>
        <v>92.603723404255319</v>
      </c>
      <c r="H100" s="23">
        <f t="shared" si="21"/>
        <v>34.979609929078009</v>
      </c>
      <c r="I100" s="21" t="str">
        <f t="shared" si="22"/>
        <v/>
      </c>
      <c r="J100" s="14" t="str">
        <f t="shared" si="23"/>
        <v>Above Mean</v>
      </c>
      <c r="K100" s="14" t="str">
        <f t="shared" si="24"/>
        <v>Up</v>
      </c>
      <c r="L100" s="13"/>
      <c r="M100" s="14" t="e">
        <f t="shared" si="25"/>
        <v>#N/A</v>
      </c>
      <c r="N100" s="14" t="e">
        <f t="shared" si="26"/>
        <v>#N/A</v>
      </c>
      <c r="O100" s="14" t="e">
        <f t="shared" si="27"/>
        <v>#N/A</v>
      </c>
      <c r="P100" s="14" t="e">
        <f t="shared" si="28"/>
        <v>#N/A</v>
      </c>
    </row>
    <row r="101" spans="2:16" x14ac:dyDescent="0.35">
      <c r="B101" s="22" t="s">
        <v>117</v>
      </c>
      <c r="C101" s="13">
        <v>49</v>
      </c>
      <c r="D101" s="15">
        <f t="shared" si="17"/>
        <v>17</v>
      </c>
      <c r="E101" s="23">
        <f t="shared" si="18"/>
        <v>10.833333333333334</v>
      </c>
      <c r="F101" s="23">
        <f t="shared" si="19"/>
        <v>63.791666666666664</v>
      </c>
      <c r="G101" s="23">
        <f t="shared" si="20"/>
        <v>92.603723404255319</v>
      </c>
      <c r="H101" s="23">
        <f t="shared" si="21"/>
        <v>34.979609929078009</v>
      </c>
      <c r="I101" s="21" t="str">
        <f t="shared" si="22"/>
        <v/>
      </c>
      <c r="J101" s="14" t="str">
        <f t="shared" si="23"/>
        <v>Below Mean</v>
      </c>
      <c r="K101" s="14" t="str">
        <f t="shared" si="24"/>
        <v>Down</v>
      </c>
      <c r="L101" s="13"/>
      <c r="M101" s="14" t="e">
        <f t="shared" si="25"/>
        <v>#N/A</v>
      </c>
      <c r="N101" s="14" t="e">
        <f t="shared" si="26"/>
        <v>#N/A</v>
      </c>
      <c r="O101" s="14" t="e">
        <f t="shared" si="27"/>
        <v>#N/A</v>
      </c>
      <c r="P101" s="14" t="e">
        <f t="shared" si="28"/>
        <v>#N/A</v>
      </c>
    </row>
    <row r="102" spans="2:16" x14ac:dyDescent="0.35">
      <c r="B102" s="22" t="s">
        <v>118</v>
      </c>
      <c r="C102" s="13">
        <v>61</v>
      </c>
      <c r="D102" s="15">
        <f t="shared" si="17"/>
        <v>12</v>
      </c>
      <c r="E102" s="23">
        <f t="shared" si="18"/>
        <v>10.833333333333334</v>
      </c>
      <c r="F102" s="23">
        <f t="shared" si="19"/>
        <v>63.791666666666664</v>
      </c>
      <c r="G102" s="23">
        <f t="shared" si="20"/>
        <v>92.603723404255319</v>
      </c>
      <c r="H102" s="23">
        <f t="shared" si="21"/>
        <v>34.979609929078009</v>
      </c>
      <c r="I102" s="21" t="str">
        <f t="shared" si="22"/>
        <v/>
      </c>
      <c r="J102" s="14" t="str">
        <f t="shared" si="23"/>
        <v>Below Mean</v>
      </c>
      <c r="K102" s="14" t="str">
        <f t="shared" si="24"/>
        <v>Up</v>
      </c>
      <c r="L102" s="13"/>
      <c r="M102" s="14" t="e">
        <f t="shared" si="25"/>
        <v>#N/A</v>
      </c>
      <c r="N102" s="14" t="e">
        <f t="shared" si="26"/>
        <v>#N/A</v>
      </c>
      <c r="O102" s="14" t="e">
        <f t="shared" si="27"/>
        <v>#N/A</v>
      </c>
      <c r="P102" s="14" t="e">
        <f t="shared" si="28"/>
        <v>#N/A</v>
      </c>
    </row>
    <row r="103" spans="2:16" x14ac:dyDescent="0.35">
      <c r="B103" s="22" t="s">
        <v>119</v>
      </c>
      <c r="C103" s="13">
        <v>58</v>
      </c>
      <c r="D103" s="15">
        <f t="shared" si="17"/>
        <v>3</v>
      </c>
      <c r="E103" s="23">
        <f t="shared" si="18"/>
        <v>10.833333333333334</v>
      </c>
      <c r="F103" s="23">
        <f t="shared" si="19"/>
        <v>63.791666666666664</v>
      </c>
      <c r="G103" s="23">
        <f t="shared" si="20"/>
        <v>92.603723404255319</v>
      </c>
      <c r="H103" s="23">
        <f t="shared" si="21"/>
        <v>34.979609929078009</v>
      </c>
      <c r="I103" s="21" t="str">
        <f t="shared" si="22"/>
        <v/>
      </c>
      <c r="J103" s="14" t="str">
        <f t="shared" si="23"/>
        <v>Below Mean</v>
      </c>
      <c r="K103" s="14" t="str">
        <f t="shared" si="24"/>
        <v>Down</v>
      </c>
      <c r="L103" s="13"/>
      <c r="M103" s="14" t="e">
        <f t="shared" si="25"/>
        <v>#N/A</v>
      </c>
      <c r="N103" s="14" t="e">
        <f t="shared" si="26"/>
        <v>#N/A</v>
      </c>
      <c r="O103" s="14" t="e">
        <f t="shared" si="27"/>
        <v>#N/A</v>
      </c>
      <c r="P103" s="14" t="e">
        <f t="shared" si="28"/>
        <v>#N/A</v>
      </c>
    </row>
    <row r="104" spans="2:16" x14ac:dyDescent="0.35">
      <c r="B104" s="22" t="s">
        <v>120</v>
      </c>
      <c r="C104" s="13">
        <v>60</v>
      </c>
      <c r="D104" s="15">
        <f t="shared" si="17"/>
        <v>2</v>
      </c>
      <c r="E104" s="23">
        <f t="shared" si="18"/>
        <v>10.833333333333334</v>
      </c>
      <c r="F104" s="23">
        <f t="shared" si="19"/>
        <v>63.791666666666664</v>
      </c>
      <c r="G104" s="23">
        <f t="shared" si="20"/>
        <v>92.603723404255319</v>
      </c>
      <c r="H104" s="23">
        <f t="shared" si="21"/>
        <v>34.979609929078009</v>
      </c>
      <c r="I104" s="21" t="str">
        <f t="shared" si="22"/>
        <v/>
      </c>
      <c r="J104" s="14" t="str">
        <f t="shared" si="23"/>
        <v>Below Mean</v>
      </c>
      <c r="K104" s="14" t="str">
        <f t="shared" si="24"/>
        <v>Up</v>
      </c>
      <c r="L104" s="13"/>
      <c r="M104" s="14" t="e">
        <f t="shared" si="25"/>
        <v>#N/A</v>
      </c>
      <c r="N104" s="14" t="e">
        <f t="shared" si="26"/>
        <v>#N/A</v>
      </c>
      <c r="O104" s="14" t="e">
        <f t="shared" si="27"/>
        <v>#N/A</v>
      </c>
      <c r="P104" s="14" t="e">
        <f t="shared" si="28"/>
        <v>#N/A</v>
      </c>
    </row>
    <row r="105" spans="2:16" x14ac:dyDescent="0.35">
      <c r="B105" s="22" t="s">
        <v>121</v>
      </c>
      <c r="C105" s="13">
        <v>59</v>
      </c>
      <c r="D105" s="15">
        <f t="shared" si="17"/>
        <v>1</v>
      </c>
      <c r="E105" s="23">
        <f t="shared" si="18"/>
        <v>10.833333333333334</v>
      </c>
      <c r="F105" s="23">
        <f t="shared" si="19"/>
        <v>63.791666666666664</v>
      </c>
      <c r="G105" s="23">
        <f t="shared" si="20"/>
        <v>92.603723404255319</v>
      </c>
      <c r="H105" s="23">
        <f t="shared" si="21"/>
        <v>34.979609929078009</v>
      </c>
      <c r="I105" s="21" t="str">
        <f t="shared" si="22"/>
        <v/>
      </c>
      <c r="J105" s="14" t="str">
        <f t="shared" si="23"/>
        <v>Below Mean</v>
      </c>
      <c r="K105" s="14" t="str">
        <f t="shared" si="24"/>
        <v>Down</v>
      </c>
      <c r="L105" s="13"/>
      <c r="M105" s="14" t="e">
        <f t="shared" si="25"/>
        <v>#N/A</v>
      </c>
      <c r="N105" s="14" t="e">
        <f t="shared" si="26"/>
        <v>#N/A</v>
      </c>
      <c r="O105" s="14" t="e">
        <f t="shared" si="27"/>
        <v>#N/A</v>
      </c>
      <c r="P105" s="14" t="e">
        <f t="shared" si="28"/>
        <v>#N/A</v>
      </c>
    </row>
    <row r="106" spans="2:16" x14ac:dyDescent="0.35">
      <c r="B106" s="22" t="s">
        <v>122</v>
      </c>
      <c r="C106" s="13">
        <v>56</v>
      </c>
      <c r="D106" s="15">
        <f t="shared" si="17"/>
        <v>3</v>
      </c>
      <c r="E106" s="23">
        <f t="shared" si="18"/>
        <v>10.833333333333334</v>
      </c>
      <c r="F106" s="23">
        <f t="shared" si="19"/>
        <v>63.791666666666664</v>
      </c>
      <c r="G106" s="23">
        <f t="shared" si="20"/>
        <v>92.603723404255319</v>
      </c>
      <c r="H106" s="23">
        <f t="shared" si="21"/>
        <v>34.979609929078009</v>
      </c>
      <c r="I106" s="21" t="str">
        <f t="shared" si="22"/>
        <v/>
      </c>
      <c r="J106" s="14" t="str">
        <f t="shared" si="23"/>
        <v>Below Mean</v>
      </c>
      <c r="K106" s="14" t="str">
        <f t="shared" si="24"/>
        <v>Down</v>
      </c>
      <c r="L106" s="13"/>
      <c r="M106" s="14" t="e">
        <f t="shared" si="25"/>
        <v>#N/A</v>
      </c>
      <c r="N106" s="14" t="e">
        <f t="shared" si="26"/>
        <v>#N/A</v>
      </c>
      <c r="O106" s="14" t="e">
        <f t="shared" si="27"/>
        <v>#N/A</v>
      </c>
      <c r="P106" s="14" t="e">
        <f t="shared" si="28"/>
        <v>#N/A</v>
      </c>
    </row>
    <row r="107" spans="2:16" x14ac:dyDescent="0.35">
      <c r="B107" s="22" t="s">
        <v>123</v>
      </c>
      <c r="C107" s="13">
        <v>51</v>
      </c>
      <c r="D107" s="15">
        <f t="shared" si="17"/>
        <v>5</v>
      </c>
      <c r="E107" s="23">
        <f t="shared" si="18"/>
        <v>10.833333333333334</v>
      </c>
      <c r="F107" s="23">
        <f t="shared" si="19"/>
        <v>63.791666666666664</v>
      </c>
      <c r="G107" s="23">
        <f t="shared" si="20"/>
        <v>92.603723404255319</v>
      </c>
      <c r="H107" s="23">
        <f t="shared" si="21"/>
        <v>34.979609929078009</v>
      </c>
      <c r="I107" s="21" t="str">
        <f t="shared" si="22"/>
        <v/>
      </c>
      <c r="J107" s="14" t="str">
        <f t="shared" si="23"/>
        <v>Below Mean</v>
      </c>
      <c r="K107" s="14" t="str">
        <f t="shared" si="24"/>
        <v>Down</v>
      </c>
      <c r="L107" s="13"/>
      <c r="M107" s="14" t="e">
        <f t="shared" si="25"/>
        <v>#N/A</v>
      </c>
      <c r="N107" s="14" t="e">
        <f t="shared" si="26"/>
        <v>#N/A</v>
      </c>
      <c r="O107" s="14" t="e">
        <f t="shared" si="27"/>
        <v>#N/A</v>
      </c>
      <c r="P107" s="14" t="e">
        <f t="shared" si="28"/>
        <v>#N/A</v>
      </c>
    </row>
    <row r="108" spans="2:16" x14ac:dyDescent="0.35">
      <c r="B108" s="22" t="s">
        <v>124</v>
      </c>
      <c r="C108" s="13">
        <v>65</v>
      </c>
      <c r="D108" s="15">
        <f t="shared" si="17"/>
        <v>14</v>
      </c>
      <c r="E108" s="23">
        <f t="shared" si="18"/>
        <v>10.833333333333334</v>
      </c>
      <c r="F108" s="23">
        <f t="shared" si="19"/>
        <v>63.791666666666664</v>
      </c>
      <c r="G108" s="23">
        <f t="shared" si="20"/>
        <v>92.603723404255319</v>
      </c>
      <c r="H108" s="23">
        <f t="shared" si="21"/>
        <v>34.979609929078009</v>
      </c>
      <c r="I108" s="21" t="str">
        <f t="shared" si="22"/>
        <v/>
      </c>
      <c r="J108" s="14" t="str">
        <f t="shared" si="23"/>
        <v>Above Mean</v>
      </c>
      <c r="K108" s="14" t="str">
        <f t="shared" si="24"/>
        <v>Up</v>
      </c>
      <c r="L108" s="13"/>
      <c r="M108" s="14" t="e">
        <f t="shared" si="25"/>
        <v>#N/A</v>
      </c>
      <c r="N108" s="14" t="e">
        <f t="shared" si="26"/>
        <v>#N/A</v>
      </c>
      <c r="O108" s="14" t="e">
        <f t="shared" si="27"/>
        <v>#N/A</v>
      </c>
      <c r="P108" s="14" t="e">
        <f t="shared" si="28"/>
        <v>#N/A</v>
      </c>
    </row>
    <row r="109" spans="2:16" x14ac:dyDescent="0.35">
      <c r="B109" s="22" t="s">
        <v>125</v>
      </c>
      <c r="C109" s="13">
        <v>66</v>
      </c>
      <c r="D109" s="15">
        <f t="shared" si="17"/>
        <v>1</v>
      </c>
      <c r="E109" s="23">
        <f t="shared" si="18"/>
        <v>10.833333333333334</v>
      </c>
      <c r="F109" s="23">
        <f t="shared" si="19"/>
        <v>63.791666666666664</v>
      </c>
      <c r="G109" s="23">
        <f t="shared" si="20"/>
        <v>92.603723404255319</v>
      </c>
      <c r="H109" s="23">
        <f t="shared" si="21"/>
        <v>34.979609929078009</v>
      </c>
      <c r="I109" s="21" t="str">
        <f t="shared" si="22"/>
        <v/>
      </c>
      <c r="J109" s="14" t="str">
        <f t="shared" si="23"/>
        <v>Above Mean</v>
      </c>
      <c r="K109" s="14" t="str">
        <f t="shared" si="24"/>
        <v>Up</v>
      </c>
      <c r="L109" s="13"/>
      <c r="M109" s="14" t="e">
        <f t="shared" si="25"/>
        <v>#N/A</v>
      </c>
      <c r="N109" s="14" t="e">
        <f t="shared" si="26"/>
        <v>#N/A</v>
      </c>
      <c r="O109" s="14" t="e">
        <f t="shared" si="27"/>
        <v>#N/A</v>
      </c>
      <c r="P109" s="14" t="e">
        <f t="shared" si="28"/>
        <v>#N/A</v>
      </c>
    </row>
    <row r="110" spans="2:16" x14ac:dyDescent="0.35">
      <c r="B110" s="22" t="s">
        <v>126</v>
      </c>
      <c r="C110" s="13">
        <v>59</v>
      </c>
      <c r="D110" s="15">
        <f t="shared" si="17"/>
        <v>7</v>
      </c>
      <c r="E110" s="23">
        <f t="shared" si="18"/>
        <v>10.833333333333334</v>
      </c>
      <c r="F110" s="23">
        <f t="shared" si="19"/>
        <v>63.791666666666664</v>
      </c>
      <c r="G110" s="23">
        <f t="shared" si="20"/>
        <v>92.603723404255319</v>
      </c>
      <c r="H110" s="23">
        <f t="shared" si="21"/>
        <v>34.979609929078009</v>
      </c>
      <c r="I110" s="21" t="str">
        <f t="shared" si="22"/>
        <v/>
      </c>
      <c r="J110" s="14" t="str">
        <f t="shared" si="23"/>
        <v>Below Mean</v>
      </c>
      <c r="K110" s="14" t="str">
        <f t="shared" si="24"/>
        <v>Down</v>
      </c>
      <c r="L110" s="13"/>
      <c r="M110" s="14" t="e">
        <f t="shared" si="25"/>
        <v>#N/A</v>
      </c>
      <c r="N110" s="14" t="e">
        <f t="shared" si="26"/>
        <v>#N/A</v>
      </c>
      <c r="O110" s="14" t="e">
        <f t="shared" si="27"/>
        <v>#N/A</v>
      </c>
      <c r="P110" s="14" t="e">
        <f t="shared" si="28"/>
        <v>#N/A</v>
      </c>
    </row>
    <row r="111" spans="2:16" x14ac:dyDescent="0.35">
      <c r="B111" s="22" t="s">
        <v>127</v>
      </c>
      <c r="C111" s="13">
        <v>125</v>
      </c>
      <c r="D111" s="15">
        <f t="shared" si="17"/>
        <v>66</v>
      </c>
      <c r="E111" s="23">
        <f t="shared" si="18"/>
        <v>10.833333333333334</v>
      </c>
      <c r="F111" s="23">
        <f t="shared" si="19"/>
        <v>63.791666666666664</v>
      </c>
      <c r="G111" s="23">
        <f t="shared" si="20"/>
        <v>92.603723404255319</v>
      </c>
      <c r="H111" s="23">
        <f t="shared" si="21"/>
        <v>34.979609929078009</v>
      </c>
      <c r="I111" s="21" t="str">
        <f t="shared" si="22"/>
        <v>Above UCL</v>
      </c>
      <c r="J111" s="14" t="str">
        <f t="shared" si="23"/>
        <v>Above Mean</v>
      </c>
      <c r="K111" s="14" t="str">
        <f t="shared" si="24"/>
        <v>Up</v>
      </c>
      <c r="L111" s="13"/>
      <c r="M111" s="14" t="e">
        <f t="shared" si="25"/>
        <v>#N/A</v>
      </c>
      <c r="N111" s="14" t="e">
        <f t="shared" si="26"/>
        <v>#N/A</v>
      </c>
      <c r="O111" s="14" t="e">
        <f t="shared" si="27"/>
        <v>#N/A</v>
      </c>
      <c r="P111" s="14" t="e">
        <f t="shared" si="28"/>
        <v>#N/A</v>
      </c>
    </row>
    <row r="112" spans="2:16" x14ac:dyDescent="0.35">
      <c r="B112" s="22" t="s">
        <v>128</v>
      </c>
      <c r="C112" s="13">
        <v>119</v>
      </c>
      <c r="D112" s="15">
        <f t="shared" si="17"/>
        <v>6</v>
      </c>
      <c r="E112" s="23">
        <f t="shared" si="18"/>
        <v>10.833333333333334</v>
      </c>
      <c r="F112" s="23">
        <f t="shared" si="19"/>
        <v>63.791666666666664</v>
      </c>
      <c r="G112" s="23">
        <f t="shared" si="20"/>
        <v>92.603723404255319</v>
      </c>
      <c r="H112" s="23">
        <f t="shared" si="21"/>
        <v>34.979609929078009</v>
      </c>
      <c r="I112" s="21" t="str">
        <f t="shared" si="22"/>
        <v>Above UCL</v>
      </c>
      <c r="J112" s="14" t="str">
        <f t="shared" si="23"/>
        <v>Above Mean</v>
      </c>
      <c r="K112" s="14" t="str">
        <f t="shared" si="24"/>
        <v>Down</v>
      </c>
      <c r="L112" s="13"/>
      <c r="M112" s="14" t="e">
        <f t="shared" si="25"/>
        <v>#N/A</v>
      </c>
      <c r="N112" s="14" t="e">
        <f t="shared" si="26"/>
        <v>#N/A</v>
      </c>
      <c r="O112" s="14" t="e">
        <f t="shared" si="27"/>
        <v>#N/A</v>
      </c>
      <c r="P112" s="14" t="e">
        <f t="shared" si="28"/>
        <v>#N/A</v>
      </c>
    </row>
    <row r="113" spans="2:16" x14ac:dyDescent="0.35">
      <c r="B113" s="22" t="s">
        <v>129</v>
      </c>
      <c r="C113" s="13">
        <v>97</v>
      </c>
      <c r="D113" s="15">
        <f t="shared" si="17"/>
        <v>22</v>
      </c>
      <c r="E113" s="23">
        <f t="shared" si="18"/>
        <v>10.833333333333334</v>
      </c>
      <c r="F113" s="23">
        <f t="shared" si="19"/>
        <v>63.791666666666664</v>
      </c>
      <c r="G113" s="23">
        <f t="shared" si="20"/>
        <v>92.603723404255319</v>
      </c>
      <c r="H113" s="23">
        <f t="shared" si="21"/>
        <v>34.979609929078009</v>
      </c>
      <c r="I113" s="21" t="str">
        <f t="shared" si="22"/>
        <v>Above UCL</v>
      </c>
      <c r="J113" s="14" t="str">
        <f t="shared" si="23"/>
        <v>Above Mean</v>
      </c>
      <c r="K113" s="14" t="str">
        <f t="shared" si="24"/>
        <v>Down</v>
      </c>
      <c r="L113" s="13"/>
      <c r="M113" s="14" t="e">
        <f t="shared" si="25"/>
        <v>#N/A</v>
      </c>
      <c r="N113" s="14" t="e">
        <f t="shared" si="26"/>
        <v>#N/A</v>
      </c>
      <c r="O113" s="14" t="e">
        <f t="shared" si="27"/>
        <v>#N/A</v>
      </c>
      <c r="P113" s="14" t="e">
        <f t="shared" si="28"/>
        <v>#N/A</v>
      </c>
    </row>
    <row r="114" spans="2:16" x14ac:dyDescent="0.35">
      <c r="B114" s="22" t="s">
        <v>130</v>
      </c>
      <c r="C114" s="13">
        <v>63</v>
      </c>
      <c r="D114" s="15">
        <f t="shared" si="17"/>
        <v>34</v>
      </c>
      <c r="E114" s="23">
        <f t="shared" si="18"/>
        <v>10.833333333333334</v>
      </c>
      <c r="F114" s="23">
        <f t="shared" si="19"/>
        <v>63.791666666666664</v>
      </c>
      <c r="G114" s="23">
        <f t="shared" si="20"/>
        <v>92.603723404255319</v>
      </c>
      <c r="H114" s="23">
        <f t="shared" si="21"/>
        <v>34.979609929078009</v>
      </c>
      <c r="I114" s="21" t="str">
        <f t="shared" si="22"/>
        <v/>
      </c>
      <c r="J114" s="14" t="str">
        <f t="shared" si="23"/>
        <v>Below Mean</v>
      </c>
      <c r="K114" s="14" t="str">
        <f t="shared" si="24"/>
        <v>Down</v>
      </c>
      <c r="L114" s="13"/>
      <c r="M114" s="14" t="e">
        <f t="shared" si="25"/>
        <v>#N/A</v>
      </c>
      <c r="N114" s="14" t="e">
        <f t="shared" si="26"/>
        <v>#N/A</v>
      </c>
      <c r="O114" s="14" t="e">
        <f t="shared" si="27"/>
        <v>#N/A</v>
      </c>
      <c r="P114" s="14" t="e">
        <f t="shared" si="28"/>
        <v>#N/A</v>
      </c>
    </row>
    <row r="115" spans="2:16" x14ac:dyDescent="0.35">
      <c r="B115" s="22" t="s">
        <v>131</v>
      </c>
      <c r="C115" s="13">
        <v>66</v>
      </c>
      <c r="D115" s="15">
        <f t="shared" si="17"/>
        <v>3</v>
      </c>
      <c r="E115" s="23">
        <f t="shared" si="18"/>
        <v>10.833333333333334</v>
      </c>
      <c r="F115" s="23">
        <f t="shared" si="19"/>
        <v>63.791666666666664</v>
      </c>
      <c r="G115" s="23">
        <f t="shared" si="20"/>
        <v>92.603723404255319</v>
      </c>
      <c r="H115" s="23">
        <f t="shared" si="21"/>
        <v>34.979609929078009</v>
      </c>
      <c r="I115" s="21" t="str">
        <f t="shared" si="22"/>
        <v/>
      </c>
      <c r="J115" s="14" t="str">
        <f t="shared" si="23"/>
        <v>Above Mean</v>
      </c>
      <c r="K115" s="14" t="str">
        <f t="shared" si="24"/>
        <v>Up</v>
      </c>
      <c r="L115" s="13"/>
      <c r="M115" s="14" t="e">
        <f t="shared" si="25"/>
        <v>#N/A</v>
      </c>
      <c r="N115" s="14" t="e">
        <f t="shared" si="26"/>
        <v>#N/A</v>
      </c>
      <c r="O115" s="14" t="e">
        <f t="shared" si="27"/>
        <v>#N/A</v>
      </c>
      <c r="P115" s="14" t="e">
        <f t="shared" si="28"/>
        <v>#N/A</v>
      </c>
    </row>
    <row r="116" spans="2:16" x14ac:dyDescent="0.35">
      <c r="B116" s="22" t="s">
        <v>132</v>
      </c>
      <c r="C116" s="13">
        <v>68</v>
      </c>
      <c r="D116" s="15">
        <f t="shared" si="17"/>
        <v>2</v>
      </c>
      <c r="E116" s="23">
        <f t="shared" si="18"/>
        <v>10.833333333333334</v>
      </c>
      <c r="F116" s="23">
        <f t="shared" si="19"/>
        <v>63.791666666666664</v>
      </c>
      <c r="G116" s="23">
        <f t="shared" si="20"/>
        <v>92.603723404255319</v>
      </c>
      <c r="H116" s="23">
        <f t="shared" si="21"/>
        <v>34.979609929078009</v>
      </c>
      <c r="I116" s="21" t="str">
        <f t="shared" si="22"/>
        <v/>
      </c>
      <c r="J116" s="14" t="str">
        <f t="shared" si="23"/>
        <v>Above Mean</v>
      </c>
      <c r="K116" s="14" t="str">
        <f t="shared" si="24"/>
        <v>Up</v>
      </c>
      <c r="L116" s="13"/>
      <c r="M116" s="14" t="e">
        <f t="shared" si="25"/>
        <v>#N/A</v>
      </c>
      <c r="N116" s="14" t="e">
        <f t="shared" si="26"/>
        <v>#N/A</v>
      </c>
      <c r="O116" s="14" t="e">
        <f t="shared" si="27"/>
        <v>#N/A</v>
      </c>
      <c r="P116" s="14" t="e">
        <f t="shared" si="28"/>
        <v>#N/A</v>
      </c>
    </row>
    <row r="117" spans="2:16" x14ac:dyDescent="0.35">
      <c r="B117" s="22" t="s">
        <v>133</v>
      </c>
      <c r="C117" s="13">
        <v>58</v>
      </c>
      <c r="D117" s="15">
        <f t="shared" si="17"/>
        <v>10</v>
      </c>
      <c r="E117" s="23">
        <f t="shared" si="18"/>
        <v>10.833333333333334</v>
      </c>
      <c r="F117" s="23">
        <f t="shared" si="19"/>
        <v>63.791666666666664</v>
      </c>
      <c r="G117" s="23">
        <f t="shared" si="20"/>
        <v>92.603723404255319</v>
      </c>
      <c r="H117" s="23">
        <f t="shared" si="21"/>
        <v>34.979609929078009</v>
      </c>
      <c r="I117" s="21" t="str">
        <f t="shared" si="22"/>
        <v/>
      </c>
      <c r="J117" s="14" t="str">
        <f t="shared" si="23"/>
        <v>Below Mean</v>
      </c>
      <c r="K117" s="14" t="str">
        <f t="shared" si="24"/>
        <v>Down</v>
      </c>
      <c r="L117" s="13"/>
      <c r="M117" s="14" t="e">
        <f t="shared" si="25"/>
        <v>#N/A</v>
      </c>
      <c r="N117" s="14" t="e">
        <f t="shared" si="26"/>
        <v>#N/A</v>
      </c>
      <c r="O117" s="14" t="e">
        <f t="shared" si="27"/>
        <v>#N/A</v>
      </c>
      <c r="P117" s="14" t="e">
        <f t="shared" si="28"/>
        <v>#N/A</v>
      </c>
    </row>
    <row r="118" spans="2:16" x14ac:dyDescent="0.35">
      <c r="B118" s="22" t="s">
        <v>134</v>
      </c>
      <c r="C118" s="13">
        <v>60</v>
      </c>
      <c r="D118" s="15">
        <f t="shared" si="17"/>
        <v>2</v>
      </c>
      <c r="E118" s="23">
        <f t="shared" si="18"/>
        <v>10.833333333333334</v>
      </c>
      <c r="F118" s="23">
        <f t="shared" si="19"/>
        <v>63.791666666666664</v>
      </c>
      <c r="G118" s="23">
        <f t="shared" si="20"/>
        <v>92.603723404255319</v>
      </c>
      <c r="H118" s="23">
        <f t="shared" si="21"/>
        <v>34.979609929078009</v>
      </c>
      <c r="I118" s="21" t="str">
        <f t="shared" si="22"/>
        <v/>
      </c>
      <c r="J118" s="14" t="str">
        <f t="shared" si="23"/>
        <v>Below Mean</v>
      </c>
      <c r="K118" s="14" t="str">
        <f t="shared" si="24"/>
        <v>Up</v>
      </c>
      <c r="L118" s="13"/>
      <c r="M118" s="14" t="e">
        <f t="shared" si="25"/>
        <v>#N/A</v>
      </c>
      <c r="N118" s="14" t="e">
        <f t="shared" si="26"/>
        <v>#N/A</v>
      </c>
      <c r="O118" s="14" t="e">
        <f t="shared" si="27"/>
        <v>#N/A</v>
      </c>
      <c r="P118" s="14" t="e">
        <f t="shared" si="28"/>
        <v>#N/A</v>
      </c>
    </row>
    <row r="119" spans="2:16" x14ac:dyDescent="0.35">
      <c r="B119" s="22" t="s">
        <v>135</v>
      </c>
      <c r="C119" s="13">
        <v>49</v>
      </c>
      <c r="D119" s="15">
        <f t="shared" si="17"/>
        <v>11</v>
      </c>
      <c r="E119" s="23">
        <f t="shared" si="18"/>
        <v>10.833333333333334</v>
      </c>
      <c r="F119" s="23">
        <f t="shared" si="19"/>
        <v>63.791666666666664</v>
      </c>
      <c r="G119" s="23">
        <f t="shared" si="20"/>
        <v>92.603723404255319</v>
      </c>
      <c r="H119" s="23">
        <f t="shared" si="21"/>
        <v>34.979609929078009</v>
      </c>
      <c r="I119" s="21" t="str">
        <f t="shared" si="22"/>
        <v/>
      </c>
      <c r="J119" s="14" t="str">
        <f t="shared" si="23"/>
        <v>Below Mean</v>
      </c>
      <c r="K119" s="14" t="str">
        <f t="shared" si="24"/>
        <v>Down</v>
      </c>
      <c r="L119" s="13"/>
      <c r="M119" s="14" t="e">
        <f t="shared" si="25"/>
        <v>#N/A</v>
      </c>
      <c r="N119" s="14" t="e">
        <f t="shared" si="26"/>
        <v>#N/A</v>
      </c>
      <c r="O119" s="14" t="e">
        <f t="shared" si="27"/>
        <v>#N/A</v>
      </c>
      <c r="P119" s="14" t="e">
        <f t="shared" si="28"/>
        <v>#N/A</v>
      </c>
    </row>
    <row r="120" spans="2:16" x14ac:dyDescent="0.35">
      <c r="B120" s="22" t="s">
        <v>136</v>
      </c>
      <c r="C120" s="13">
        <v>47</v>
      </c>
      <c r="D120" s="15">
        <f t="shared" si="17"/>
        <v>2</v>
      </c>
      <c r="E120" s="23">
        <f t="shared" si="18"/>
        <v>10.833333333333334</v>
      </c>
      <c r="F120" s="23">
        <f t="shared" si="19"/>
        <v>63.791666666666664</v>
      </c>
      <c r="G120" s="23">
        <f t="shared" si="20"/>
        <v>92.603723404255319</v>
      </c>
      <c r="H120" s="23">
        <f t="shared" si="21"/>
        <v>34.979609929078009</v>
      </c>
      <c r="I120" s="21" t="str">
        <f t="shared" si="22"/>
        <v/>
      </c>
      <c r="J120" s="14" t="str">
        <f t="shared" si="23"/>
        <v>Below Mean</v>
      </c>
      <c r="K120" s="14" t="str">
        <f t="shared" si="24"/>
        <v>Down</v>
      </c>
      <c r="L120" s="13"/>
      <c r="M120" s="14" t="e">
        <f t="shared" si="25"/>
        <v>#N/A</v>
      </c>
      <c r="N120" s="14" t="e">
        <f t="shared" si="26"/>
        <v>#N/A</v>
      </c>
      <c r="O120" s="14" t="e">
        <f t="shared" si="27"/>
        <v>#N/A</v>
      </c>
      <c r="P120" s="14" t="e">
        <f t="shared" si="28"/>
        <v>#N/A</v>
      </c>
    </row>
    <row r="121" spans="2:16" x14ac:dyDescent="0.35">
      <c r="B121" s="22" t="s">
        <v>137</v>
      </c>
      <c r="C121" s="13">
        <v>46</v>
      </c>
      <c r="D121" s="15">
        <f t="shared" si="17"/>
        <v>1</v>
      </c>
      <c r="E121" s="23">
        <f t="shared" si="18"/>
        <v>10.833333333333334</v>
      </c>
      <c r="F121" s="23">
        <f t="shared" si="19"/>
        <v>63.791666666666664</v>
      </c>
      <c r="G121" s="23">
        <f t="shared" si="20"/>
        <v>92.603723404255319</v>
      </c>
      <c r="H121" s="23">
        <f t="shared" si="21"/>
        <v>34.979609929078009</v>
      </c>
      <c r="I121" s="21" t="str">
        <f t="shared" si="22"/>
        <v/>
      </c>
      <c r="J121" s="14" t="str">
        <f t="shared" si="23"/>
        <v>Below Mean</v>
      </c>
      <c r="K121" s="14" t="str">
        <f t="shared" si="24"/>
        <v>Down</v>
      </c>
      <c r="L121" s="13"/>
      <c r="M121" s="14" t="e">
        <f t="shared" si="25"/>
        <v>#N/A</v>
      </c>
      <c r="N121" s="14" t="e">
        <f t="shared" si="26"/>
        <v>#N/A</v>
      </c>
      <c r="O121" s="14" t="e">
        <f t="shared" si="27"/>
        <v>#N/A</v>
      </c>
      <c r="P121" s="14" t="e">
        <f t="shared" si="28"/>
        <v>#N/A</v>
      </c>
    </row>
    <row r="122" spans="2:16" x14ac:dyDescent="0.35">
      <c r="B122" s="22" t="s">
        <v>138</v>
      </c>
      <c r="C122" s="13">
        <v>45</v>
      </c>
      <c r="D122" s="15">
        <f t="shared" si="17"/>
        <v>1</v>
      </c>
      <c r="E122" s="23">
        <f t="shared" si="18"/>
        <v>10.833333333333334</v>
      </c>
      <c r="F122" s="23">
        <f t="shared" si="19"/>
        <v>63.791666666666664</v>
      </c>
      <c r="G122" s="23">
        <f t="shared" si="20"/>
        <v>92.603723404255319</v>
      </c>
      <c r="H122" s="23">
        <f t="shared" si="21"/>
        <v>34.979609929078009</v>
      </c>
      <c r="I122" s="21" t="str">
        <f t="shared" si="22"/>
        <v/>
      </c>
      <c r="J122" s="14" t="str">
        <f t="shared" si="23"/>
        <v>Below Mean</v>
      </c>
      <c r="K122" s="14" t="str">
        <f t="shared" si="24"/>
        <v>Down</v>
      </c>
      <c r="L122" s="13"/>
      <c r="M122" s="14" t="e">
        <f t="shared" si="25"/>
        <v>#N/A</v>
      </c>
      <c r="N122" s="14" t="e">
        <f t="shared" si="26"/>
        <v>#N/A</v>
      </c>
      <c r="O122" s="14" t="e">
        <f t="shared" si="27"/>
        <v>#N/A</v>
      </c>
      <c r="P122" s="14" t="e">
        <f t="shared" si="28"/>
        <v>#N/A</v>
      </c>
    </row>
    <row r="123" spans="2:16" x14ac:dyDescent="0.35">
      <c r="B123" s="22" t="s">
        <v>139</v>
      </c>
      <c r="C123" s="13">
        <v>55</v>
      </c>
      <c r="D123" s="15">
        <f t="shared" si="17"/>
        <v>10</v>
      </c>
      <c r="E123" s="23">
        <f t="shared" si="18"/>
        <v>10.833333333333334</v>
      </c>
      <c r="F123" s="23">
        <f t="shared" si="19"/>
        <v>63.791666666666664</v>
      </c>
      <c r="G123" s="23">
        <f t="shared" si="20"/>
        <v>92.603723404255319</v>
      </c>
      <c r="H123" s="23">
        <f t="shared" si="21"/>
        <v>34.979609929078009</v>
      </c>
      <c r="I123" s="21" t="str">
        <f t="shared" si="22"/>
        <v/>
      </c>
      <c r="J123" s="14" t="str">
        <f t="shared" si="23"/>
        <v>Below Mean</v>
      </c>
      <c r="K123" s="14" t="str">
        <f t="shared" si="24"/>
        <v>Up</v>
      </c>
      <c r="L123" s="13"/>
      <c r="M123" s="14" t="e">
        <f t="shared" si="25"/>
        <v>#N/A</v>
      </c>
      <c r="N123" s="14" t="e">
        <f t="shared" si="26"/>
        <v>#N/A</v>
      </c>
      <c r="O123" s="14" t="e">
        <f t="shared" si="27"/>
        <v>#N/A</v>
      </c>
      <c r="P123" s="14" t="e">
        <f t="shared" si="28"/>
        <v>#N/A</v>
      </c>
    </row>
    <row r="124" spans="2:16" x14ac:dyDescent="0.35">
      <c r="B124" s="22" t="s">
        <v>140</v>
      </c>
      <c r="C124" s="13">
        <v>55</v>
      </c>
      <c r="D124" s="15">
        <f t="shared" si="17"/>
        <v>0</v>
      </c>
      <c r="E124" s="23">
        <f t="shared" si="18"/>
        <v>10.833333333333334</v>
      </c>
      <c r="F124" s="23">
        <f t="shared" si="19"/>
        <v>63.791666666666664</v>
      </c>
      <c r="G124" s="23">
        <f t="shared" si="20"/>
        <v>92.603723404255319</v>
      </c>
      <c r="H124" s="23">
        <f t="shared" si="21"/>
        <v>34.979609929078009</v>
      </c>
      <c r="I124" s="21" t="str">
        <f t="shared" si="22"/>
        <v/>
      </c>
      <c r="J124" s="14" t="str">
        <f t="shared" si="23"/>
        <v>Below Mean</v>
      </c>
      <c r="K124" s="14" t="str">
        <f t="shared" si="24"/>
        <v/>
      </c>
      <c r="L124" s="13"/>
      <c r="M124" s="14" t="e">
        <f t="shared" si="25"/>
        <v>#N/A</v>
      </c>
      <c r="N124" s="14" t="e">
        <f t="shared" si="26"/>
        <v>#N/A</v>
      </c>
      <c r="O124" s="14" t="e">
        <f t="shared" si="27"/>
        <v>#N/A</v>
      </c>
      <c r="P124" s="14" t="e">
        <f t="shared" si="28"/>
        <v>#N/A</v>
      </c>
    </row>
    <row r="125" spans="2:16" x14ac:dyDescent="0.35">
      <c r="B125" s="22" t="s">
        <v>141</v>
      </c>
      <c r="C125" s="13">
        <v>62</v>
      </c>
      <c r="D125" s="15">
        <f t="shared" si="17"/>
        <v>7</v>
      </c>
      <c r="E125" s="23">
        <f t="shared" si="18"/>
        <v>10.833333333333334</v>
      </c>
      <c r="F125" s="23">
        <f t="shared" si="19"/>
        <v>63.791666666666664</v>
      </c>
      <c r="G125" s="23">
        <f t="shared" si="20"/>
        <v>92.603723404255319</v>
      </c>
      <c r="H125" s="23">
        <f t="shared" si="21"/>
        <v>34.979609929078009</v>
      </c>
      <c r="I125" s="21" t="str">
        <f t="shared" si="22"/>
        <v/>
      </c>
      <c r="J125" s="14" t="str">
        <f t="shared" si="23"/>
        <v>Below Mean</v>
      </c>
      <c r="K125" s="14" t="str">
        <f t="shared" si="24"/>
        <v>Up</v>
      </c>
      <c r="L125" s="13"/>
      <c r="M125" s="14" t="e">
        <f t="shared" si="25"/>
        <v>#N/A</v>
      </c>
      <c r="N125" s="14" t="e">
        <f>IF($C$2=12,IF(ISBLANK(L125)=TRUE,NA(),AVERAGE(C125:C136)),IF($C$2=24,IF(ISBLANK(L125)=TRUE,NA(),AVERAGE(C125:C148))))</f>
        <v>#N/A</v>
      </c>
      <c r="O125" s="14" t="e">
        <f t="shared" si="27"/>
        <v>#N/A</v>
      </c>
      <c r="P125" s="14" t="e">
        <f t="shared" si="28"/>
        <v>#N/A</v>
      </c>
    </row>
    <row r="126" spans="2:16" x14ac:dyDescent="0.35">
      <c r="B126" s="22" t="s">
        <v>142</v>
      </c>
      <c r="C126" s="13">
        <v>47</v>
      </c>
      <c r="D126" s="15">
        <f t="shared" si="17"/>
        <v>15</v>
      </c>
      <c r="E126" s="23">
        <f t="shared" si="18"/>
        <v>10.833333333333334</v>
      </c>
      <c r="F126" s="23">
        <f t="shared" si="19"/>
        <v>63.791666666666664</v>
      </c>
      <c r="G126" s="23">
        <f t="shared" si="20"/>
        <v>92.603723404255319</v>
      </c>
      <c r="H126" s="23">
        <f t="shared" si="21"/>
        <v>34.979609929078009</v>
      </c>
      <c r="I126" s="21" t="str">
        <f t="shared" si="22"/>
        <v/>
      </c>
      <c r="J126" s="14" t="str">
        <f t="shared" si="23"/>
        <v>Below Mean</v>
      </c>
      <c r="K126" s="14" t="str">
        <f t="shared" si="24"/>
        <v>Down</v>
      </c>
      <c r="L126" s="13"/>
      <c r="M126" s="14" t="e">
        <f t="shared" si="25"/>
        <v>#N/A</v>
      </c>
      <c r="N126" s="14" t="e">
        <f t="shared" si="26"/>
        <v>#N/A</v>
      </c>
      <c r="O126" s="14" t="e">
        <f t="shared" si="27"/>
        <v>#N/A</v>
      </c>
      <c r="P126" s="14" t="e">
        <f t="shared" si="28"/>
        <v>#N/A</v>
      </c>
    </row>
    <row r="127" spans="2:16" x14ac:dyDescent="0.35">
      <c r="B127" s="22" t="s">
        <v>143</v>
      </c>
      <c r="C127" s="13">
        <v>46</v>
      </c>
      <c r="D127" s="15">
        <f t="shared" si="17"/>
        <v>1</v>
      </c>
      <c r="E127" s="23">
        <f t="shared" si="18"/>
        <v>10.833333333333334</v>
      </c>
      <c r="F127" s="23">
        <f t="shared" si="19"/>
        <v>63.791666666666664</v>
      </c>
      <c r="G127" s="23">
        <f t="shared" si="20"/>
        <v>92.603723404255319</v>
      </c>
      <c r="H127" s="23">
        <f t="shared" si="21"/>
        <v>34.979609929078009</v>
      </c>
      <c r="I127" s="21" t="str">
        <f t="shared" si="22"/>
        <v/>
      </c>
      <c r="J127" s="14" t="str">
        <f t="shared" si="23"/>
        <v>Below Mean</v>
      </c>
      <c r="K127" s="14" t="str">
        <f t="shared" si="24"/>
        <v>Down</v>
      </c>
      <c r="L127" s="13"/>
      <c r="M127" s="14" t="e">
        <f t="shared" si="25"/>
        <v>#N/A</v>
      </c>
      <c r="N127" s="14" t="e">
        <f t="shared" si="26"/>
        <v>#N/A</v>
      </c>
      <c r="O127" s="14" t="e">
        <f t="shared" si="27"/>
        <v>#N/A</v>
      </c>
      <c r="P127" s="14" t="e">
        <f t="shared" si="28"/>
        <v>#N/A</v>
      </c>
    </row>
    <row r="128" spans="2:16" x14ac:dyDescent="0.35">
      <c r="B128" s="22" t="s">
        <v>144</v>
      </c>
      <c r="C128" s="13">
        <v>59</v>
      </c>
      <c r="D128" s="15">
        <f t="shared" si="17"/>
        <v>13</v>
      </c>
      <c r="E128" s="23">
        <f t="shared" si="18"/>
        <v>10.833333333333334</v>
      </c>
      <c r="F128" s="23">
        <f t="shared" si="19"/>
        <v>63.791666666666664</v>
      </c>
      <c r="G128" s="23">
        <f t="shared" si="20"/>
        <v>92.603723404255319</v>
      </c>
      <c r="H128" s="23">
        <f t="shared" si="21"/>
        <v>34.979609929078009</v>
      </c>
      <c r="I128" s="21" t="str">
        <f t="shared" si="22"/>
        <v/>
      </c>
      <c r="J128" s="14" t="str">
        <f t="shared" si="23"/>
        <v>Below Mean</v>
      </c>
      <c r="K128" s="14" t="str">
        <f t="shared" si="24"/>
        <v>Up</v>
      </c>
      <c r="L128" s="13"/>
      <c r="M128" s="14" t="e">
        <f t="shared" si="25"/>
        <v>#N/A</v>
      </c>
      <c r="N128" s="14" t="e">
        <f t="shared" si="26"/>
        <v>#N/A</v>
      </c>
      <c r="O128" s="14" t="e">
        <f t="shared" si="27"/>
        <v>#N/A</v>
      </c>
      <c r="P128" s="14" t="e">
        <f t="shared" si="28"/>
        <v>#N/A</v>
      </c>
    </row>
    <row r="129" spans="2:16" x14ac:dyDescent="0.35">
      <c r="B129" s="22" t="s">
        <v>145</v>
      </c>
      <c r="C129" s="13">
        <v>38</v>
      </c>
      <c r="D129" s="15">
        <f t="shared" si="17"/>
        <v>21</v>
      </c>
      <c r="E129" s="23">
        <f t="shared" si="18"/>
        <v>10.833333333333334</v>
      </c>
      <c r="F129" s="23">
        <f t="shared" si="19"/>
        <v>63.791666666666664</v>
      </c>
      <c r="G129" s="23">
        <f t="shared" si="20"/>
        <v>92.603723404255319</v>
      </c>
      <c r="H129" s="23">
        <f t="shared" si="21"/>
        <v>34.979609929078009</v>
      </c>
      <c r="I129" s="21" t="str">
        <f t="shared" si="22"/>
        <v/>
      </c>
      <c r="J129" s="14" t="str">
        <f t="shared" si="23"/>
        <v>Below Mean</v>
      </c>
      <c r="K129" s="14" t="str">
        <f t="shared" si="24"/>
        <v>Down</v>
      </c>
      <c r="L129" s="13"/>
      <c r="M129" s="14" t="e">
        <f t="shared" si="25"/>
        <v>#N/A</v>
      </c>
      <c r="N129" s="14" t="e">
        <f t="shared" si="26"/>
        <v>#N/A</v>
      </c>
      <c r="O129" s="14" t="e">
        <f t="shared" si="27"/>
        <v>#N/A</v>
      </c>
      <c r="P129" s="14" t="e">
        <f t="shared" si="28"/>
        <v>#N/A</v>
      </c>
    </row>
    <row r="130" spans="2:16" x14ac:dyDescent="0.35">
      <c r="B130" s="22" t="s">
        <v>146</v>
      </c>
      <c r="C130" s="13">
        <v>41</v>
      </c>
      <c r="D130" s="15">
        <f t="shared" si="17"/>
        <v>3</v>
      </c>
      <c r="E130" s="23">
        <f t="shared" si="18"/>
        <v>10.833333333333334</v>
      </c>
      <c r="F130" s="23">
        <f t="shared" si="19"/>
        <v>63.791666666666664</v>
      </c>
      <c r="G130" s="23">
        <f t="shared" si="20"/>
        <v>92.603723404255319</v>
      </c>
      <c r="H130" s="23">
        <f t="shared" si="21"/>
        <v>34.979609929078009</v>
      </c>
      <c r="I130" s="21" t="str">
        <f t="shared" si="22"/>
        <v/>
      </c>
      <c r="J130" s="14" t="str">
        <f t="shared" si="23"/>
        <v>Below Mean</v>
      </c>
      <c r="K130" s="14" t="str">
        <f t="shared" si="24"/>
        <v>Up</v>
      </c>
      <c r="L130" s="13"/>
      <c r="M130" s="14" t="e">
        <f t="shared" si="25"/>
        <v>#N/A</v>
      </c>
      <c r="N130" s="14" t="e">
        <f t="shared" si="26"/>
        <v>#N/A</v>
      </c>
      <c r="O130" s="14" t="e">
        <f t="shared" si="27"/>
        <v>#N/A</v>
      </c>
      <c r="P130" s="14" t="e">
        <f t="shared" si="28"/>
        <v>#N/A</v>
      </c>
    </row>
    <row r="131" spans="2:16" x14ac:dyDescent="0.35">
      <c r="B131" s="22" t="s">
        <v>147</v>
      </c>
      <c r="C131" s="13">
        <v>55</v>
      </c>
      <c r="D131" s="15">
        <f t="shared" si="17"/>
        <v>14</v>
      </c>
      <c r="E131" s="23">
        <f t="shared" si="18"/>
        <v>10.833333333333334</v>
      </c>
      <c r="F131" s="23">
        <f t="shared" si="19"/>
        <v>63.791666666666664</v>
      </c>
      <c r="G131" s="23">
        <f t="shared" si="20"/>
        <v>92.603723404255319</v>
      </c>
      <c r="H131" s="23">
        <f t="shared" si="21"/>
        <v>34.979609929078009</v>
      </c>
      <c r="I131" s="21" t="str">
        <f t="shared" si="22"/>
        <v/>
      </c>
      <c r="J131" s="14" t="str">
        <f t="shared" si="23"/>
        <v>Below Mean</v>
      </c>
      <c r="K131" s="14" t="str">
        <f t="shared" si="24"/>
        <v>Up</v>
      </c>
      <c r="L131" s="13"/>
      <c r="M131" s="14" t="e">
        <f t="shared" si="25"/>
        <v>#N/A</v>
      </c>
      <c r="N131" s="14" t="e">
        <f t="shared" si="26"/>
        <v>#N/A</v>
      </c>
      <c r="O131" s="14" t="e">
        <f t="shared" si="27"/>
        <v>#N/A</v>
      </c>
      <c r="P131" s="14" t="e">
        <f t="shared" si="28"/>
        <v>#N/A</v>
      </c>
    </row>
    <row r="132" spans="2:16" x14ac:dyDescent="0.35">
      <c r="B132" s="22" t="s">
        <v>148</v>
      </c>
      <c r="C132" s="13">
        <v>47</v>
      </c>
      <c r="D132" s="15">
        <f t="shared" si="17"/>
        <v>8</v>
      </c>
      <c r="E132" s="23">
        <f t="shared" si="18"/>
        <v>10.833333333333334</v>
      </c>
      <c r="F132" s="23">
        <f t="shared" si="19"/>
        <v>63.791666666666664</v>
      </c>
      <c r="G132" s="23">
        <f t="shared" si="20"/>
        <v>92.603723404255319</v>
      </c>
      <c r="H132" s="23">
        <f t="shared" si="21"/>
        <v>34.979609929078009</v>
      </c>
      <c r="I132" s="21" t="str">
        <f t="shared" si="22"/>
        <v/>
      </c>
      <c r="J132" s="14" t="str">
        <f t="shared" si="23"/>
        <v>Below Mean</v>
      </c>
      <c r="K132" s="14" t="str">
        <f t="shared" si="24"/>
        <v>Down</v>
      </c>
      <c r="L132" s="13"/>
      <c r="M132" s="14" t="e">
        <f t="shared" si="25"/>
        <v>#N/A</v>
      </c>
      <c r="N132" s="14" t="e">
        <f t="shared" si="26"/>
        <v>#N/A</v>
      </c>
      <c r="O132" s="14" t="e">
        <f t="shared" si="27"/>
        <v>#N/A</v>
      </c>
      <c r="P132" s="14" t="e">
        <f t="shared" si="28"/>
        <v>#N/A</v>
      </c>
    </row>
    <row r="133" spans="2:16" x14ac:dyDescent="0.35">
      <c r="B133" s="22" t="s">
        <v>149</v>
      </c>
      <c r="C133" s="13">
        <v>55</v>
      </c>
      <c r="D133" s="15">
        <f t="shared" si="17"/>
        <v>8</v>
      </c>
      <c r="E133" s="23">
        <f t="shared" si="18"/>
        <v>10.833333333333334</v>
      </c>
      <c r="F133" s="23">
        <f t="shared" si="19"/>
        <v>63.791666666666664</v>
      </c>
      <c r="G133" s="23">
        <f t="shared" si="20"/>
        <v>92.603723404255319</v>
      </c>
      <c r="H133" s="23">
        <f t="shared" si="21"/>
        <v>34.979609929078009</v>
      </c>
      <c r="I133" s="21" t="str">
        <f t="shared" si="22"/>
        <v/>
      </c>
      <c r="J133" s="14" t="str">
        <f t="shared" si="23"/>
        <v>Below Mean</v>
      </c>
      <c r="K133" s="14" t="str">
        <f t="shared" si="24"/>
        <v>Up</v>
      </c>
      <c r="L133" s="13"/>
      <c r="M133" s="14" t="e">
        <f t="shared" si="25"/>
        <v>#N/A</v>
      </c>
      <c r="N133" s="14" t="e">
        <f t="shared" si="26"/>
        <v>#N/A</v>
      </c>
      <c r="O133" s="14" t="e">
        <f t="shared" si="27"/>
        <v>#N/A</v>
      </c>
      <c r="P133" s="14" t="e">
        <f t="shared" si="28"/>
        <v>#N/A</v>
      </c>
    </row>
    <row r="134" spans="2:16" x14ac:dyDescent="0.35">
      <c r="B134" s="22" t="s">
        <v>150</v>
      </c>
      <c r="C134" s="13">
        <v>49</v>
      </c>
      <c r="D134" s="15">
        <f t="shared" si="17"/>
        <v>6</v>
      </c>
      <c r="E134" s="23">
        <f t="shared" si="18"/>
        <v>10.833333333333334</v>
      </c>
      <c r="F134" s="23">
        <f t="shared" si="19"/>
        <v>63.791666666666664</v>
      </c>
      <c r="G134" s="23">
        <f t="shared" si="20"/>
        <v>92.603723404255319</v>
      </c>
      <c r="H134" s="23">
        <f t="shared" si="21"/>
        <v>34.979609929078009</v>
      </c>
      <c r="I134" s="21" t="str">
        <f t="shared" si="22"/>
        <v/>
      </c>
      <c r="J134" s="14" t="str">
        <f t="shared" si="23"/>
        <v>Below Mean</v>
      </c>
      <c r="K134" s="14" t="str">
        <f t="shared" si="24"/>
        <v>Down</v>
      </c>
      <c r="L134" s="13"/>
      <c r="M134" s="14" t="e">
        <f t="shared" si="25"/>
        <v>#N/A</v>
      </c>
      <c r="N134" s="14" t="e">
        <f t="shared" si="26"/>
        <v>#N/A</v>
      </c>
      <c r="O134" s="14" t="e">
        <f t="shared" si="27"/>
        <v>#N/A</v>
      </c>
      <c r="P134" s="14" t="e">
        <f t="shared" si="28"/>
        <v>#N/A</v>
      </c>
    </row>
    <row r="135" spans="2:16" x14ac:dyDescent="0.35">
      <c r="B135" s="22" t="s">
        <v>151</v>
      </c>
      <c r="C135" s="13">
        <v>54</v>
      </c>
      <c r="D135" s="15">
        <f t="shared" ref="D135:D136" si="29">IF(ISBLANK(C135),"",ABS(C135-C134))</f>
        <v>5</v>
      </c>
      <c r="E135" s="23">
        <f t="shared" si="18"/>
        <v>10.833333333333334</v>
      </c>
      <c r="F135" s="23">
        <f t="shared" si="19"/>
        <v>63.791666666666664</v>
      </c>
      <c r="G135" s="23">
        <f t="shared" si="20"/>
        <v>92.603723404255319</v>
      </c>
      <c r="H135" s="23">
        <f t="shared" si="21"/>
        <v>34.979609929078009</v>
      </c>
      <c r="I135" s="21" t="str">
        <f t="shared" si="22"/>
        <v/>
      </c>
      <c r="J135" s="14" t="str">
        <f t="shared" si="23"/>
        <v>Below Mean</v>
      </c>
      <c r="K135" s="14" t="str">
        <f t="shared" si="24"/>
        <v>Up</v>
      </c>
      <c r="L135" s="13"/>
      <c r="M135" s="14" t="e">
        <f t="shared" si="25"/>
        <v>#N/A</v>
      </c>
      <c r="N135" s="14" t="e">
        <f t="shared" si="26"/>
        <v>#N/A</v>
      </c>
      <c r="O135" s="14" t="e">
        <f t="shared" si="27"/>
        <v>#N/A</v>
      </c>
      <c r="P135" s="14" t="e">
        <f t="shared" si="28"/>
        <v>#N/A</v>
      </c>
    </row>
    <row r="136" spans="2:16" x14ac:dyDescent="0.35">
      <c r="B136" s="22" t="s">
        <v>152</v>
      </c>
      <c r="C136" s="13">
        <v>46</v>
      </c>
      <c r="D136" s="15">
        <f t="shared" si="29"/>
        <v>8</v>
      </c>
      <c r="E136" s="23">
        <f t="shared" si="18"/>
        <v>10.833333333333334</v>
      </c>
      <c r="F136" s="23">
        <f t="shared" si="19"/>
        <v>63.791666666666664</v>
      </c>
      <c r="G136" s="23">
        <f t="shared" si="20"/>
        <v>92.603723404255319</v>
      </c>
      <c r="H136" s="23">
        <f t="shared" si="21"/>
        <v>34.979609929078009</v>
      </c>
      <c r="I136" s="21" t="str">
        <f t="shared" si="22"/>
        <v/>
      </c>
      <c r="J136" s="14" t="str">
        <f t="shared" si="23"/>
        <v>Below Mean</v>
      </c>
      <c r="K136" s="14" t="str">
        <f t="shared" si="24"/>
        <v>Down</v>
      </c>
      <c r="L136" s="13"/>
      <c r="M136" s="14" t="e">
        <f t="shared" si="25"/>
        <v>#N/A</v>
      </c>
      <c r="N136" s="14" t="e">
        <f t="shared" si="26"/>
        <v>#N/A</v>
      </c>
      <c r="O136" s="14" t="e">
        <f t="shared" si="27"/>
        <v>#N/A</v>
      </c>
      <c r="P136" s="14" t="e">
        <f t="shared" si="28"/>
        <v>#N/A</v>
      </c>
    </row>
    <row r="137" spans="2:16" x14ac:dyDescent="0.35">
      <c r="B137" s="22" t="s">
        <v>154</v>
      </c>
      <c r="C137" s="13">
        <v>60</v>
      </c>
      <c r="D137" s="15">
        <f t="shared" ref="D137:D153" si="30">IF(ISBLANK(C137),"",ABS(C137-C136))</f>
        <v>14</v>
      </c>
      <c r="E137" s="23">
        <f t="shared" ref="E137:E153" si="31">IF(ISBLANK(C137)=TRUE,NA(),IF(ISBLANK(L137)=TRUE,E136,M137))</f>
        <v>10.833333333333334</v>
      </c>
      <c r="F137" s="23">
        <f t="shared" ref="F137:F153" si="32">IF(ISBLANK(C137)=TRUE,NA(),IF(ISBLANK(L137)=TRUE,F136,N137))</f>
        <v>63.791666666666664</v>
      </c>
      <c r="G137" s="23">
        <f t="shared" ref="G137:G153" si="33">IF(ISBLANK(C137)=TRUE,NA(),IF(ISBLANK(L137)=TRUE,G136,O137))</f>
        <v>92.603723404255319</v>
      </c>
      <c r="H137" s="23">
        <f t="shared" ref="H137:H153" si="34">IF(ISBLANK(C137)=TRUE,NA(),IF(ISBLANK(L137)=TRUE,H136,P137))</f>
        <v>34.979609929078009</v>
      </c>
      <c r="I137" s="21" t="str">
        <f t="shared" ref="I137:I153" si="35">IF(C137&gt;G137,"Above UCL",IF(C137&lt;H137,"Below LCL",""))</f>
        <v/>
      </c>
      <c r="J137" s="14" t="str">
        <f t="shared" ref="J137:J153" si="36">IF(C137&gt;F137,"Above Mean",IF(C137&lt;F137,"Below Mean",""))</f>
        <v>Below Mean</v>
      </c>
      <c r="K137" s="14" t="str">
        <f t="shared" ref="K137:K153" si="37">IF(ISBLANK(C137),"",IF(C137&gt;C136,"Up",IF(C137=C136,"","Down")))</f>
        <v>Up</v>
      </c>
      <c r="L137" s="13"/>
      <c r="M137" s="14" t="e">
        <f t="shared" ref="M137:M153" si="38">IF($C$2=12,IF(ISBLANK(L137)=TRUE,NA(),AVERAGE(D137:D148)),IF($C$2=24,IF(ISBLANK(L137)=TRUE,NA(),AVERAGE(D137:D160))))</f>
        <v>#N/A</v>
      </c>
      <c r="N137" s="14" t="e">
        <f t="shared" ref="N137:N153" si="39">IF($C$2=12,IF(ISBLANK(L137)=TRUE,NA(),AVERAGE(C137:C148)),IF($C$2=24,IF(ISBLANK(L137)=TRUE,NA(),AVERAGE(C137:C160))))</f>
        <v>#N/A</v>
      </c>
      <c r="O137" s="14" t="e">
        <f t="shared" ref="O137:O153" si="40">IF(ISBLANK(L137)=TRUE,NA(),(N137+(3*M137/1.128)))</f>
        <v>#N/A</v>
      </c>
      <c r="P137" s="14" t="e">
        <f t="shared" ref="P137:P153" si="41">IF(ISBLANK(L137)=TRUE,NA(),MAX(N137-(3*M137/1.128),0))</f>
        <v>#N/A</v>
      </c>
    </row>
    <row r="138" spans="2:16" x14ac:dyDescent="0.35">
      <c r="B138" s="22" t="s">
        <v>155</v>
      </c>
      <c r="C138" s="13">
        <v>60</v>
      </c>
      <c r="D138" s="15">
        <f t="shared" si="30"/>
        <v>0</v>
      </c>
      <c r="E138" s="23">
        <f t="shared" si="31"/>
        <v>10.833333333333334</v>
      </c>
      <c r="F138" s="23">
        <f t="shared" si="32"/>
        <v>63.791666666666664</v>
      </c>
      <c r="G138" s="23">
        <f t="shared" si="33"/>
        <v>92.603723404255319</v>
      </c>
      <c r="H138" s="23">
        <f t="shared" si="34"/>
        <v>34.979609929078009</v>
      </c>
      <c r="I138" s="21" t="str">
        <f t="shared" si="35"/>
        <v/>
      </c>
      <c r="J138" s="14" t="str">
        <f t="shared" si="36"/>
        <v>Below Mean</v>
      </c>
      <c r="K138" s="14" t="str">
        <f t="shared" si="37"/>
        <v/>
      </c>
      <c r="L138" s="13"/>
      <c r="M138" s="14" t="e">
        <f t="shared" si="38"/>
        <v>#N/A</v>
      </c>
      <c r="N138" s="14" t="e">
        <f t="shared" si="39"/>
        <v>#N/A</v>
      </c>
      <c r="O138" s="14" t="e">
        <f t="shared" si="40"/>
        <v>#N/A</v>
      </c>
      <c r="P138" s="14" t="e">
        <f t="shared" si="41"/>
        <v>#N/A</v>
      </c>
    </row>
    <row r="139" spans="2:16" x14ac:dyDescent="0.35">
      <c r="B139" s="22" t="s">
        <v>156</v>
      </c>
      <c r="C139" s="13">
        <v>37</v>
      </c>
      <c r="D139" s="15">
        <f t="shared" si="30"/>
        <v>23</v>
      </c>
      <c r="E139" s="23">
        <f t="shared" si="31"/>
        <v>10.833333333333334</v>
      </c>
      <c r="F139" s="23">
        <f t="shared" si="32"/>
        <v>63.791666666666664</v>
      </c>
      <c r="G139" s="23">
        <f t="shared" si="33"/>
        <v>92.603723404255319</v>
      </c>
      <c r="H139" s="23">
        <f t="shared" si="34"/>
        <v>34.979609929078009</v>
      </c>
      <c r="I139" s="21" t="str">
        <f t="shared" si="35"/>
        <v/>
      </c>
      <c r="J139" s="14" t="str">
        <f t="shared" si="36"/>
        <v>Below Mean</v>
      </c>
      <c r="K139" s="14" t="str">
        <f t="shared" si="37"/>
        <v>Down</v>
      </c>
      <c r="L139" s="13"/>
      <c r="M139" s="14" t="e">
        <f t="shared" si="38"/>
        <v>#N/A</v>
      </c>
      <c r="N139" s="14" t="e">
        <f t="shared" si="39"/>
        <v>#N/A</v>
      </c>
      <c r="O139" s="14" t="e">
        <f t="shared" si="40"/>
        <v>#N/A</v>
      </c>
      <c r="P139" s="14" t="e">
        <f t="shared" si="41"/>
        <v>#N/A</v>
      </c>
    </row>
    <row r="140" spans="2:16" x14ac:dyDescent="0.35">
      <c r="B140" s="22" t="s">
        <v>157</v>
      </c>
      <c r="C140" s="13">
        <v>45</v>
      </c>
      <c r="D140" s="15">
        <f t="shared" si="30"/>
        <v>8</v>
      </c>
      <c r="E140" s="23">
        <f t="shared" si="31"/>
        <v>10.833333333333334</v>
      </c>
      <c r="F140" s="23">
        <f t="shared" si="32"/>
        <v>63.791666666666664</v>
      </c>
      <c r="G140" s="23">
        <f t="shared" si="33"/>
        <v>92.603723404255319</v>
      </c>
      <c r="H140" s="23">
        <f t="shared" si="34"/>
        <v>34.979609929078009</v>
      </c>
      <c r="I140" s="21" t="str">
        <f t="shared" si="35"/>
        <v/>
      </c>
      <c r="J140" s="14" t="str">
        <f t="shared" si="36"/>
        <v>Below Mean</v>
      </c>
      <c r="K140" s="14" t="str">
        <f t="shared" si="37"/>
        <v>Up</v>
      </c>
      <c r="L140" s="13"/>
      <c r="M140" s="14" t="e">
        <f t="shared" si="38"/>
        <v>#N/A</v>
      </c>
      <c r="N140" s="14" t="e">
        <f t="shared" si="39"/>
        <v>#N/A</v>
      </c>
      <c r="O140" s="14" t="e">
        <f t="shared" si="40"/>
        <v>#N/A</v>
      </c>
      <c r="P140" s="14" t="e">
        <f t="shared" si="41"/>
        <v>#N/A</v>
      </c>
    </row>
    <row r="141" spans="2:16" x14ac:dyDescent="0.35">
      <c r="B141" s="22" t="s">
        <v>158</v>
      </c>
      <c r="C141" s="13">
        <v>51</v>
      </c>
      <c r="D141" s="15">
        <f t="shared" si="30"/>
        <v>6</v>
      </c>
      <c r="E141" s="23">
        <f t="shared" si="31"/>
        <v>10.833333333333334</v>
      </c>
      <c r="F141" s="23">
        <f t="shared" si="32"/>
        <v>63.791666666666664</v>
      </c>
      <c r="G141" s="23">
        <f t="shared" si="33"/>
        <v>92.603723404255319</v>
      </c>
      <c r="H141" s="23">
        <f t="shared" si="34"/>
        <v>34.979609929078009</v>
      </c>
      <c r="I141" s="21" t="str">
        <f t="shared" si="35"/>
        <v/>
      </c>
      <c r="J141" s="14" t="str">
        <f t="shared" si="36"/>
        <v>Below Mean</v>
      </c>
      <c r="K141" s="14" t="str">
        <f t="shared" si="37"/>
        <v>Up</v>
      </c>
      <c r="L141" s="13"/>
      <c r="M141" s="14" t="e">
        <f t="shared" si="38"/>
        <v>#N/A</v>
      </c>
      <c r="N141" s="14" t="e">
        <f t="shared" si="39"/>
        <v>#N/A</v>
      </c>
      <c r="O141" s="14" t="e">
        <f t="shared" si="40"/>
        <v>#N/A</v>
      </c>
      <c r="P141" s="14" t="e">
        <f t="shared" si="41"/>
        <v>#N/A</v>
      </c>
    </row>
    <row r="142" spans="2:16" x14ac:dyDescent="0.35">
      <c r="B142" s="22" t="s">
        <v>159</v>
      </c>
      <c r="C142" s="13">
        <v>52</v>
      </c>
      <c r="D142" s="15">
        <f t="shared" si="30"/>
        <v>1</v>
      </c>
      <c r="E142" s="23">
        <f t="shared" si="31"/>
        <v>10.833333333333334</v>
      </c>
      <c r="F142" s="23">
        <f t="shared" si="32"/>
        <v>63.791666666666664</v>
      </c>
      <c r="G142" s="23">
        <f t="shared" si="33"/>
        <v>92.603723404255319</v>
      </c>
      <c r="H142" s="23">
        <f t="shared" si="34"/>
        <v>34.979609929078009</v>
      </c>
      <c r="I142" s="21" t="str">
        <f t="shared" si="35"/>
        <v/>
      </c>
      <c r="J142" s="14" t="str">
        <f t="shared" si="36"/>
        <v>Below Mean</v>
      </c>
      <c r="K142" s="14" t="str">
        <f t="shared" si="37"/>
        <v>Up</v>
      </c>
      <c r="L142" s="13"/>
      <c r="M142" s="14" t="e">
        <f t="shared" si="38"/>
        <v>#N/A</v>
      </c>
      <c r="N142" s="14" t="e">
        <f t="shared" si="39"/>
        <v>#N/A</v>
      </c>
      <c r="O142" s="14" t="e">
        <f t="shared" si="40"/>
        <v>#N/A</v>
      </c>
      <c r="P142" s="14" t="e">
        <f t="shared" si="41"/>
        <v>#N/A</v>
      </c>
    </row>
    <row r="143" spans="2:16" x14ac:dyDescent="0.35">
      <c r="B143" s="22" t="s">
        <v>160</v>
      </c>
      <c r="C143" s="13">
        <v>56</v>
      </c>
      <c r="D143" s="15">
        <f t="shared" si="30"/>
        <v>4</v>
      </c>
      <c r="E143" s="23">
        <f t="shared" si="31"/>
        <v>10.833333333333334</v>
      </c>
      <c r="F143" s="23">
        <f t="shared" si="32"/>
        <v>63.791666666666664</v>
      </c>
      <c r="G143" s="23">
        <f t="shared" si="33"/>
        <v>92.603723404255319</v>
      </c>
      <c r="H143" s="23">
        <f t="shared" si="34"/>
        <v>34.979609929078009</v>
      </c>
      <c r="I143" s="21" t="str">
        <f t="shared" si="35"/>
        <v/>
      </c>
      <c r="J143" s="14" t="str">
        <f t="shared" si="36"/>
        <v>Below Mean</v>
      </c>
      <c r="K143" s="14" t="str">
        <f t="shared" si="37"/>
        <v>Up</v>
      </c>
      <c r="L143" s="13"/>
      <c r="M143" s="14" t="e">
        <f t="shared" si="38"/>
        <v>#N/A</v>
      </c>
      <c r="N143" s="14" t="e">
        <f t="shared" si="39"/>
        <v>#N/A</v>
      </c>
      <c r="O143" s="14" t="e">
        <f t="shared" si="40"/>
        <v>#N/A</v>
      </c>
      <c r="P143" s="14" t="e">
        <f t="shared" si="41"/>
        <v>#N/A</v>
      </c>
    </row>
    <row r="144" spans="2:16" x14ac:dyDescent="0.35">
      <c r="B144" s="22" t="s">
        <v>161</v>
      </c>
      <c r="C144" s="13">
        <v>61</v>
      </c>
      <c r="D144" s="15">
        <f t="shared" si="30"/>
        <v>5</v>
      </c>
      <c r="E144" s="23">
        <f t="shared" si="31"/>
        <v>10.833333333333334</v>
      </c>
      <c r="F144" s="23">
        <f t="shared" si="32"/>
        <v>63.791666666666664</v>
      </c>
      <c r="G144" s="23">
        <f t="shared" si="33"/>
        <v>92.603723404255319</v>
      </c>
      <c r="H144" s="23">
        <f t="shared" si="34"/>
        <v>34.979609929078009</v>
      </c>
      <c r="I144" s="21" t="str">
        <f t="shared" si="35"/>
        <v/>
      </c>
      <c r="J144" s="14" t="str">
        <f t="shared" si="36"/>
        <v>Below Mean</v>
      </c>
      <c r="K144" s="14" t="str">
        <f t="shared" si="37"/>
        <v>Up</v>
      </c>
      <c r="L144" s="13"/>
      <c r="M144" s="14" t="e">
        <f t="shared" si="38"/>
        <v>#N/A</v>
      </c>
      <c r="N144" s="14" t="e">
        <f t="shared" si="39"/>
        <v>#N/A</v>
      </c>
      <c r="O144" s="14" t="e">
        <f t="shared" si="40"/>
        <v>#N/A</v>
      </c>
      <c r="P144" s="14" t="e">
        <f t="shared" si="41"/>
        <v>#N/A</v>
      </c>
    </row>
    <row r="145" spans="2:16" x14ac:dyDescent="0.35">
      <c r="B145" s="22" t="s">
        <v>162</v>
      </c>
      <c r="C145" s="13">
        <v>64</v>
      </c>
      <c r="D145" s="15">
        <f t="shared" si="30"/>
        <v>3</v>
      </c>
      <c r="E145" s="23">
        <f t="shared" si="31"/>
        <v>10.833333333333334</v>
      </c>
      <c r="F145" s="23">
        <f t="shared" si="32"/>
        <v>63.791666666666664</v>
      </c>
      <c r="G145" s="23">
        <f t="shared" si="33"/>
        <v>92.603723404255319</v>
      </c>
      <c r="H145" s="23">
        <f t="shared" si="34"/>
        <v>34.979609929078009</v>
      </c>
      <c r="I145" s="21" t="str">
        <f t="shared" si="35"/>
        <v/>
      </c>
      <c r="J145" s="14" t="str">
        <f t="shared" si="36"/>
        <v>Above Mean</v>
      </c>
      <c r="K145" s="14" t="str">
        <f t="shared" si="37"/>
        <v>Up</v>
      </c>
      <c r="L145" s="13"/>
      <c r="M145" s="14" t="e">
        <f t="shared" si="38"/>
        <v>#N/A</v>
      </c>
      <c r="N145" s="14" t="e">
        <f t="shared" si="39"/>
        <v>#N/A</v>
      </c>
      <c r="O145" s="14" t="e">
        <f t="shared" si="40"/>
        <v>#N/A</v>
      </c>
      <c r="P145" s="14" t="e">
        <f t="shared" si="41"/>
        <v>#N/A</v>
      </c>
    </row>
    <row r="146" spans="2:16" x14ac:dyDescent="0.35">
      <c r="B146" s="22" t="s">
        <v>163</v>
      </c>
      <c r="C146" s="13">
        <v>67</v>
      </c>
      <c r="D146" s="15">
        <f t="shared" si="30"/>
        <v>3</v>
      </c>
      <c r="E146" s="23">
        <f t="shared" si="31"/>
        <v>10.833333333333334</v>
      </c>
      <c r="F146" s="23">
        <f t="shared" si="32"/>
        <v>63.791666666666664</v>
      </c>
      <c r="G146" s="23">
        <f t="shared" si="33"/>
        <v>92.603723404255319</v>
      </c>
      <c r="H146" s="23">
        <f t="shared" si="34"/>
        <v>34.979609929078009</v>
      </c>
      <c r="I146" s="21" t="str">
        <f t="shared" si="35"/>
        <v/>
      </c>
      <c r="J146" s="14" t="str">
        <f t="shared" si="36"/>
        <v>Above Mean</v>
      </c>
      <c r="K146" s="14" t="str">
        <f t="shared" si="37"/>
        <v>Up</v>
      </c>
      <c r="L146" s="13"/>
      <c r="M146" s="14" t="e">
        <f t="shared" si="38"/>
        <v>#N/A</v>
      </c>
      <c r="N146" s="14" t="e">
        <f t="shared" si="39"/>
        <v>#N/A</v>
      </c>
      <c r="O146" s="14" t="e">
        <f t="shared" si="40"/>
        <v>#N/A</v>
      </c>
      <c r="P146" s="14" t="e">
        <f t="shared" si="41"/>
        <v>#N/A</v>
      </c>
    </row>
    <row r="147" spans="2:16" x14ac:dyDescent="0.35">
      <c r="B147" s="22" t="s">
        <v>164</v>
      </c>
      <c r="C147" s="13">
        <v>54</v>
      </c>
      <c r="D147" s="15">
        <f t="shared" si="30"/>
        <v>13</v>
      </c>
      <c r="E147" s="23">
        <f t="shared" si="31"/>
        <v>10.833333333333334</v>
      </c>
      <c r="F147" s="23">
        <f t="shared" si="32"/>
        <v>63.791666666666664</v>
      </c>
      <c r="G147" s="23">
        <f t="shared" si="33"/>
        <v>92.603723404255319</v>
      </c>
      <c r="H147" s="23">
        <f t="shared" si="34"/>
        <v>34.979609929078009</v>
      </c>
      <c r="I147" s="21" t="str">
        <f t="shared" si="35"/>
        <v/>
      </c>
      <c r="J147" s="14" t="str">
        <f t="shared" si="36"/>
        <v>Below Mean</v>
      </c>
      <c r="K147" s="14" t="str">
        <f t="shared" si="37"/>
        <v>Down</v>
      </c>
      <c r="L147" s="13"/>
      <c r="M147" s="14" t="e">
        <f t="shared" si="38"/>
        <v>#N/A</v>
      </c>
      <c r="N147" s="14" t="e">
        <f t="shared" si="39"/>
        <v>#N/A</v>
      </c>
      <c r="O147" s="14" t="e">
        <f t="shared" si="40"/>
        <v>#N/A</v>
      </c>
      <c r="P147" s="14" t="e">
        <f t="shared" si="41"/>
        <v>#N/A</v>
      </c>
    </row>
    <row r="148" spans="2:16" x14ac:dyDescent="0.35">
      <c r="B148" s="22" t="s">
        <v>165</v>
      </c>
      <c r="C148" s="13">
        <v>59</v>
      </c>
      <c r="D148" s="15">
        <f t="shared" si="30"/>
        <v>5</v>
      </c>
      <c r="E148" s="23">
        <f t="shared" si="31"/>
        <v>10.833333333333334</v>
      </c>
      <c r="F148" s="23">
        <f t="shared" si="32"/>
        <v>63.791666666666664</v>
      </c>
      <c r="G148" s="23">
        <f t="shared" si="33"/>
        <v>92.603723404255319</v>
      </c>
      <c r="H148" s="23">
        <f t="shared" si="34"/>
        <v>34.979609929078009</v>
      </c>
      <c r="I148" s="21" t="str">
        <f t="shared" si="35"/>
        <v/>
      </c>
      <c r="J148" s="14" t="str">
        <f t="shared" si="36"/>
        <v>Below Mean</v>
      </c>
      <c r="K148" s="14" t="str">
        <f t="shared" si="37"/>
        <v>Up</v>
      </c>
      <c r="L148" s="13"/>
      <c r="M148" s="14" t="e">
        <f t="shared" si="38"/>
        <v>#N/A</v>
      </c>
      <c r="N148" s="14" t="e">
        <f t="shared" si="39"/>
        <v>#N/A</v>
      </c>
      <c r="O148" s="14" t="e">
        <f t="shared" si="40"/>
        <v>#N/A</v>
      </c>
      <c r="P148" s="14" t="e">
        <f t="shared" si="41"/>
        <v>#N/A</v>
      </c>
    </row>
    <row r="149" spans="2:16" x14ac:dyDescent="0.35">
      <c r="B149" s="22" t="s">
        <v>166</v>
      </c>
      <c r="C149" s="13">
        <v>62</v>
      </c>
      <c r="D149" s="15">
        <f t="shared" si="30"/>
        <v>3</v>
      </c>
      <c r="E149" s="23">
        <f t="shared" si="31"/>
        <v>10.833333333333334</v>
      </c>
      <c r="F149" s="23">
        <f t="shared" si="32"/>
        <v>63.791666666666664</v>
      </c>
      <c r="G149" s="23">
        <f t="shared" si="33"/>
        <v>92.603723404255319</v>
      </c>
      <c r="H149" s="23">
        <f t="shared" si="34"/>
        <v>34.979609929078009</v>
      </c>
      <c r="I149" s="21" t="str">
        <f t="shared" si="35"/>
        <v/>
      </c>
      <c r="J149" s="14" t="str">
        <f t="shared" si="36"/>
        <v>Below Mean</v>
      </c>
      <c r="K149" s="14" t="str">
        <f t="shared" si="37"/>
        <v>Up</v>
      </c>
      <c r="L149" s="13"/>
      <c r="M149" s="14" t="e">
        <f t="shared" si="38"/>
        <v>#N/A</v>
      </c>
      <c r="N149" s="14" t="e">
        <f t="shared" si="39"/>
        <v>#N/A</v>
      </c>
      <c r="O149" s="14" t="e">
        <f t="shared" si="40"/>
        <v>#N/A</v>
      </c>
      <c r="P149" s="14" t="e">
        <f t="shared" si="41"/>
        <v>#N/A</v>
      </c>
    </row>
    <row r="150" spans="2:16" x14ac:dyDescent="0.35">
      <c r="B150" s="22" t="s">
        <v>167</v>
      </c>
      <c r="C150" s="13">
        <v>64</v>
      </c>
      <c r="D150" s="15">
        <f t="shared" si="30"/>
        <v>2</v>
      </c>
      <c r="E150" s="23">
        <f t="shared" si="31"/>
        <v>10.833333333333334</v>
      </c>
      <c r="F150" s="23">
        <f t="shared" si="32"/>
        <v>63.791666666666664</v>
      </c>
      <c r="G150" s="23">
        <f t="shared" si="33"/>
        <v>92.603723404255319</v>
      </c>
      <c r="H150" s="23">
        <f t="shared" si="34"/>
        <v>34.979609929078009</v>
      </c>
      <c r="I150" s="21" t="str">
        <f t="shared" si="35"/>
        <v/>
      </c>
      <c r="J150" s="14" t="str">
        <f t="shared" si="36"/>
        <v>Above Mean</v>
      </c>
      <c r="K150" s="14" t="str">
        <f t="shared" si="37"/>
        <v>Up</v>
      </c>
      <c r="L150" s="13"/>
      <c r="M150" s="14" t="e">
        <f t="shared" si="38"/>
        <v>#N/A</v>
      </c>
      <c r="N150" s="14" t="e">
        <f t="shared" si="39"/>
        <v>#N/A</v>
      </c>
      <c r="O150" s="14" t="e">
        <f t="shared" si="40"/>
        <v>#N/A</v>
      </c>
      <c r="P150" s="14" t="e">
        <f t="shared" si="41"/>
        <v>#N/A</v>
      </c>
    </row>
    <row r="151" spans="2:16" x14ac:dyDescent="0.35">
      <c r="B151" s="22" t="s">
        <v>168</v>
      </c>
      <c r="C151" s="13">
        <v>40</v>
      </c>
      <c r="D151" s="15">
        <f t="shared" si="30"/>
        <v>24</v>
      </c>
      <c r="E151" s="23">
        <f t="shared" si="31"/>
        <v>10.833333333333334</v>
      </c>
      <c r="F151" s="23">
        <f t="shared" si="32"/>
        <v>63.791666666666664</v>
      </c>
      <c r="G151" s="23">
        <f t="shared" si="33"/>
        <v>92.603723404255319</v>
      </c>
      <c r="H151" s="23">
        <f t="shared" si="34"/>
        <v>34.979609929078009</v>
      </c>
      <c r="I151" s="21" t="str">
        <f t="shared" si="35"/>
        <v/>
      </c>
      <c r="J151" s="14" t="str">
        <f t="shared" si="36"/>
        <v>Below Mean</v>
      </c>
      <c r="K151" s="14" t="str">
        <f t="shared" si="37"/>
        <v>Down</v>
      </c>
      <c r="L151" s="13"/>
      <c r="M151" s="14" t="e">
        <f t="shared" si="38"/>
        <v>#N/A</v>
      </c>
      <c r="N151" s="14" t="e">
        <f t="shared" si="39"/>
        <v>#N/A</v>
      </c>
      <c r="O151" s="14" t="e">
        <f t="shared" si="40"/>
        <v>#N/A</v>
      </c>
      <c r="P151" s="14" t="e">
        <f t="shared" si="41"/>
        <v>#N/A</v>
      </c>
    </row>
    <row r="152" spans="2:16" x14ac:dyDescent="0.35">
      <c r="B152" s="22" t="s">
        <v>169</v>
      </c>
      <c r="C152" s="13">
        <v>63</v>
      </c>
      <c r="D152" s="15">
        <f t="shared" si="30"/>
        <v>23</v>
      </c>
      <c r="E152" s="23">
        <f t="shared" si="31"/>
        <v>10.833333333333334</v>
      </c>
      <c r="F152" s="23">
        <f t="shared" si="32"/>
        <v>63.791666666666664</v>
      </c>
      <c r="G152" s="23">
        <f t="shared" si="33"/>
        <v>92.603723404255319</v>
      </c>
      <c r="H152" s="23">
        <f t="shared" si="34"/>
        <v>34.979609929078009</v>
      </c>
      <c r="I152" s="21" t="str">
        <f t="shared" si="35"/>
        <v/>
      </c>
      <c r="J152" s="14" t="str">
        <f t="shared" si="36"/>
        <v>Below Mean</v>
      </c>
      <c r="K152" s="14" t="str">
        <f t="shared" si="37"/>
        <v>Up</v>
      </c>
      <c r="L152" s="13"/>
      <c r="M152" s="14" t="e">
        <f t="shared" si="38"/>
        <v>#N/A</v>
      </c>
      <c r="N152" s="14" t="e">
        <f t="shared" si="39"/>
        <v>#N/A</v>
      </c>
      <c r="O152" s="14" t="e">
        <f t="shared" si="40"/>
        <v>#N/A</v>
      </c>
      <c r="P152" s="14" t="e">
        <f t="shared" si="41"/>
        <v>#N/A</v>
      </c>
    </row>
    <row r="153" spans="2:16" x14ac:dyDescent="0.35">
      <c r="B153" s="22" t="s">
        <v>170</v>
      </c>
      <c r="C153" s="13">
        <v>51</v>
      </c>
      <c r="D153" s="15">
        <f t="shared" si="30"/>
        <v>12</v>
      </c>
      <c r="E153" s="23">
        <f t="shared" si="31"/>
        <v>10.833333333333334</v>
      </c>
      <c r="F153" s="23">
        <f t="shared" si="32"/>
        <v>63.791666666666664</v>
      </c>
      <c r="G153" s="23">
        <f t="shared" si="33"/>
        <v>92.603723404255319</v>
      </c>
      <c r="H153" s="23">
        <f t="shared" si="34"/>
        <v>34.979609929078009</v>
      </c>
      <c r="I153" s="21" t="str">
        <f t="shared" si="35"/>
        <v/>
      </c>
      <c r="J153" s="14" t="str">
        <f t="shared" si="36"/>
        <v>Below Mean</v>
      </c>
      <c r="K153" s="14" t="str">
        <f t="shared" si="37"/>
        <v>Down</v>
      </c>
      <c r="L153" s="13"/>
      <c r="M153" s="14" t="e">
        <f t="shared" si="38"/>
        <v>#N/A</v>
      </c>
      <c r="N153" s="14" t="e">
        <f t="shared" si="39"/>
        <v>#N/A</v>
      </c>
      <c r="O153" s="14" t="e">
        <f t="shared" si="40"/>
        <v>#N/A</v>
      </c>
      <c r="P153" s="14" t="e">
        <f t="shared" si="41"/>
        <v>#N/A</v>
      </c>
    </row>
    <row r="154" spans="2:16" x14ac:dyDescent="0.35">
      <c r="B154" s="22" t="s">
        <v>178</v>
      </c>
      <c r="C154" s="13">
        <v>76</v>
      </c>
      <c r="D154" s="15">
        <f t="shared" ref="D154" si="42">IF(ISBLANK(C154),"",ABS(C154-C153))</f>
        <v>25</v>
      </c>
      <c r="E154" s="23">
        <f t="shared" ref="E154" si="43">IF(ISBLANK(C154)=TRUE,NA(),IF(ISBLANK(L154)=TRUE,E153,M154))</f>
        <v>10.833333333333334</v>
      </c>
      <c r="F154" s="23">
        <f t="shared" ref="F154" si="44">IF(ISBLANK(C154)=TRUE,NA(),IF(ISBLANK(L154)=TRUE,F153,N154))</f>
        <v>63.791666666666664</v>
      </c>
      <c r="G154" s="23">
        <f t="shared" ref="G154" si="45">IF(ISBLANK(C154)=TRUE,NA(),IF(ISBLANK(L154)=TRUE,G153,O154))</f>
        <v>92.603723404255319</v>
      </c>
      <c r="H154" s="23">
        <f t="shared" ref="H154" si="46">IF(ISBLANK(C154)=TRUE,NA(),IF(ISBLANK(L154)=TRUE,H153,P154))</f>
        <v>34.979609929078009</v>
      </c>
      <c r="I154" s="21" t="str">
        <f t="shared" ref="I154" si="47">IF(C154&gt;G154,"Above UCL",IF(C154&lt;H154,"Below LCL",""))</f>
        <v/>
      </c>
      <c r="J154" s="14" t="str">
        <f t="shared" ref="J154" si="48">IF(C154&gt;F154,"Above Mean",IF(C154&lt;F154,"Below Mean",""))</f>
        <v>Above Mean</v>
      </c>
      <c r="K154" s="14" t="str">
        <f t="shared" ref="K154" si="49">IF(ISBLANK(C154),"",IF(C154&gt;C153,"Up",IF(C154=C153,"","Down")))</f>
        <v>Up</v>
      </c>
      <c r="L154" s="13"/>
      <c r="M154" s="14" t="e">
        <f t="shared" ref="M154" si="50">IF($C$2=12,IF(ISBLANK(L154)=TRUE,NA(),AVERAGE(D154:D165)),IF($C$2=24,IF(ISBLANK(L154)=TRUE,NA(),AVERAGE(D154:D177))))</f>
        <v>#N/A</v>
      </c>
      <c r="N154" s="14" t="e">
        <f t="shared" ref="N154" si="51">IF($C$2=12,IF(ISBLANK(L154)=TRUE,NA(),AVERAGE(C154:C165)),IF($C$2=24,IF(ISBLANK(L154)=TRUE,NA(),AVERAGE(C154:C177))))</f>
        <v>#N/A</v>
      </c>
      <c r="O154" s="14" t="e">
        <f t="shared" ref="O154" si="52">IF(ISBLANK(L154)=TRUE,NA(),(N154+(3*M154/1.128)))</f>
        <v>#N/A</v>
      </c>
      <c r="P154" s="14" t="e">
        <f t="shared" ref="P154" si="53">IF(ISBLANK(L154)=TRUE,NA(),MAX(N154-(3*M154/1.128),0))</f>
        <v>#N/A</v>
      </c>
    </row>
    <row r="155" spans="2:16" x14ac:dyDescent="0.35">
      <c r="B155" s="22" t="s">
        <v>179</v>
      </c>
      <c r="C155" s="13">
        <v>64</v>
      </c>
      <c r="D155" s="15">
        <f t="shared" ref="D155:D157" si="54">IF(ISBLANK(C155),"",ABS(C155-C154))</f>
        <v>12</v>
      </c>
      <c r="E155" s="23">
        <f t="shared" ref="E155:E157" si="55">IF(ISBLANK(C155)=TRUE,NA(),IF(ISBLANK(L155)=TRUE,E154,M155))</f>
        <v>10.833333333333334</v>
      </c>
      <c r="F155" s="23">
        <f t="shared" ref="F155:F157" si="56">IF(ISBLANK(C155)=TRUE,NA(),IF(ISBLANK(L155)=TRUE,F154,N155))</f>
        <v>63.791666666666664</v>
      </c>
      <c r="G155" s="23">
        <f t="shared" ref="G155:G157" si="57">IF(ISBLANK(C155)=TRUE,NA(),IF(ISBLANK(L155)=TRUE,G154,O155))</f>
        <v>92.603723404255319</v>
      </c>
      <c r="H155" s="23">
        <f t="shared" ref="H155:H157" si="58">IF(ISBLANK(C155)=TRUE,NA(),IF(ISBLANK(L155)=TRUE,H154,P155))</f>
        <v>34.979609929078009</v>
      </c>
      <c r="I155" s="21" t="str">
        <f t="shared" ref="I155:I157" si="59">IF(C155&gt;G155,"Above UCL",IF(C155&lt;H155,"Below LCL",""))</f>
        <v/>
      </c>
      <c r="J155" s="14" t="str">
        <f t="shared" ref="J155:J157" si="60">IF(C155&gt;F155,"Above Mean",IF(C155&lt;F155,"Below Mean",""))</f>
        <v>Above Mean</v>
      </c>
      <c r="K155" s="14" t="str">
        <f t="shared" ref="K155:K157" si="61">IF(ISBLANK(C155),"",IF(C155&gt;C154,"Up",IF(C155=C154,"","Down")))</f>
        <v>Down</v>
      </c>
      <c r="L155" s="13"/>
      <c r="M155" s="14" t="e">
        <f t="shared" ref="M155:M157" si="62">IF($C$2=12,IF(ISBLANK(L155)=TRUE,NA(),AVERAGE(D155:D166)),IF($C$2=24,IF(ISBLANK(L155)=TRUE,NA(),AVERAGE(D155:D178))))</f>
        <v>#N/A</v>
      </c>
      <c r="N155" s="14" t="e">
        <f t="shared" ref="N155:N157" si="63">IF($C$2=12,IF(ISBLANK(L155)=TRUE,NA(),AVERAGE(C155:C166)),IF($C$2=24,IF(ISBLANK(L155)=TRUE,NA(),AVERAGE(C155:C178))))</f>
        <v>#N/A</v>
      </c>
      <c r="O155" s="14" t="e">
        <f t="shared" ref="O155:O157" si="64">IF(ISBLANK(L155)=TRUE,NA(),(N155+(3*M155/1.128)))</f>
        <v>#N/A</v>
      </c>
      <c r="P155" s="14" t="e">
        <f t="shared" ref="P155:P157" si="65">IF(ISBLANK(L155)=TRUE,NA(),MAX(N155-(3*M155/1.128),0))</f>
        <v>#N/A</v>
      </c>
    </row>
    <row r="156" spans="2:16" x14ac:dyDescent="0.35">
      <c r="B156" s="22" t="s">
        <v>180</v>
      </c>
      <c r="C156" s="13">
        <v>60</v>
      </c>
      <c r="D156" s="15">
        <f t="shared" si="54"/>
        <v>4</v>
      </c>
      <c r="E156" s="23">
        <f t="shared" si="55"/>
        <v>10.833333333333334</v>
      </c>
      <c r="F156" s="23">
        <f t="shared" si="56"/>
        <v>63.791666666666664</v>
      </c>
      <c r="G156" s="23">
        <f t="shared" si="57"/>
        <v>92.603723404255319</v>
      </c>
      <c r="H156" s="23">
        <f t="shared" si="58"/>
        <v>34.979609929078009</v>
      </c>
      <c r="I156" s="21" t="str">
        <f t="shared" si="59"/>
        <v/>
      </c>
      <c r="J156" s="14" t="str">
        <f t="shared" si="60"/>
        <v>Below Mean</v>
      </c>
      <c r="K156" s="14" t="str">
        <f t="shared" si="61"/>
        <v>Down</v>
      </c>
      <c r="L156" s="13"/>
      <c r="M156" s="14" t="e">
        <f t="shared" si="62"/>
        <v>#N/A</v>
      </c>
      <c r="N156" s="14" t="e">
        <f t="shared" si="63"/>
        <v>#N/A</v>
      </c>
      <c r="O156" s="14" t="e">
        <f t="shared" si="64"/>
        <v>#N/A</v>
      </c>
      <c r="P156" s="14" t="e">
        <f t="shared" si="65"/>
        <v>#N/A</v>
      </c>
    </row>
    <row r="157" spans="2:16" x14ac:dyDescent="0.35">
      <c r="B157" s="22" t="s">
        <v>181</v>
      </c>
      <c r="C157" s="13">
        <v>77</v>
      </c>
      <c r="D157" s="15">
        <f t="shared" si="54"/>
        <v>17</v>
      </c>
      <c r="E157" s="23">
        <f t="shared" si="55"/>
        <v>10.833333333333334</v>
      </c>
      <c r="F157" s="23">
        <f t="shared" si="56"/>
        <v>63.791666666666664</v>
      </c>
      <c r="G157" s="23">
        <f t="shared" si="57"/>
        <v>92.603723404255319</v>
      </c>
      <c r="H157" s="23">
        <f t="shared" si="58"/>
        <v>34.979609929078009</v>
      </c>
      <c r="I157" s="21" t="str">
        <f t="shared" si="59"/>
        <v/>
      </c>
      <c r="J157" s="14" t="str">
        <f t="shared" si="60"/>
        <v>Above Mean</v>
      </c>
      <c r="K157" s="14" t="str">
        <f t="shared" si="61"/>
        <v>Up</v>
      </c>
      <c r="L157" s="13"/>
      <c r="M157" s="14" t="e">
        <f t="shared" si="62"/>
        <v>#N/A</v>
      </c>
      <c r="N157" s="14" t="e">
        <f t="shared" si="63"/>
        <v>#N/A</v>
      </c>
      <c r="O157" s="14" t="e">
        <f t="shared" si="64"/>
        <v>#N/A</v>
      </c>
      <c r="P157" s="14" t="e">
        <f t="shared" si="65"/>
        <v>#N/A</v>
      </c>
    </row>
    <row r="158" spans="2:16" x14ac:dyDescent="0.35">
      <c r="B158" s="22" t="s">
        <v>182</v>
      </c>
      <c r="C158" s="13">
        <v>46</v>
      </c>
      <c r="D158" s="15">
        <f t="shared" ref="D158" si="66">IF(ISBLANK(C158),"",ABS(C158-C157))</f>
        <v>31</v>
      </c>
      <c r="E158" s="23">
        <f t="shared" ref="E158" si="67">IF(ISBLANK(C158)=TRUE,NA(),IF(ISBLANK(L158)=TRUE,E157,M158))</f>
        <v>10.833333333333334</v>
      </c>
      <c r="F158" s="23">
        <f t="shared" ref="F158" si="68">IF(ISBLANK(C158)=TRUE,NA(),IF(ISBLANK(L158)=TRUE,F157,N158))</f>
        <v>63.791666666666664</v>
      </c>
      <c r="G158" s="23">
        <f t="shared" ref="G158" si="69">IF(ISBLANK(C158)=TRUE,NA(),IF(ISBLANK(L158)=TRUE,G157,O158))</f>
        <v>92.603723404255319</v>
      </c>
      <c r="H158" s="23">
        <f t="shared" ref="H158" si="70">IF(ISBLANK(C158)=TRUE,NA(),IF(ISBLANK(L158)=TRUE,H157,P158))</f>
        <v>34.979609929078009</v>
      </c>
      <c r="I158" s="21" t="str">
        <f t="shared" ref="I158" si="71">IF(C158&gt;G158,"Above UCL",IF(C158&lt;H158,"Below LCL",""))</f>
        <v/>
      </c>
      <c r="J158" s="14" t="str">
        <f t="shared" ref="J158" si="72">IF(C158&gt;F158,"Above Mean",IF(C158&lt;F158,"Below Mean",""))</f>
        <v>Below Mean</v>
      </c>
      <c r="K158" s="14" t="str">
        <f t="shared" ref="K158" si="73">IF(ISBLANK(C158),"",IF(C158&gt;C157,"Up",IF(C158=C157,"","Down")))</f>
        <v>Down</v>
      </c>
      <c r="L158" s="13"/>
      <c r="M158" s="14" t="e">
        <f t="shared" ref="M158" si="74">IF($C$2=12,IF(ISBLANK(L158)=TRUE,NA(),AVERAGE(D158:D169)),IF($C$2=24,IF(ISBLANK(L158)=TRUE,NA(),AVERAGE(D158:D181))))</f>
        <v>#N/A</v>
      </c>
      <c r="N158" s="14" t="e">
        <f t="shared" ref="N158" si="75">IF($C$2=12,IF(ISBLANK(L158)=TRUE,NA(),AVERAGE(C158:C169)),IF($C$2=24,IF(ISBLANK(L158)=TRUE,NA(),AVERAGE(C158:C181))))</f>
        <v>#N/A</v>
      </c>
      <c r="O158" s="14" t="e">
        <f t="shared" ref="O158" si="76">IF(ISBLANK(L158)=TRUE,NA(),(N158+(3*M158/1.128)))</f>
        <v>#N/A</v>
      </c>
      <c r="P158" s="14" t="e">
        <f t="shared" ref="P158" si="77">IF(ISBLANK(L158)=TRUE,NA(),MAX(N158-(3*M158/1.128),0))</f>
        <v>#N/A</v>
      </c>
    </row>
    <row r="159" spans="2:16" x14ac:dyDescent="0.35">
      <c r="B159" s="22" t="s">
        <v>183</v>
      </c>
      <c r="C159" s="13">
        <v>73</v>
      </c>
      <c r="D159" s="15">
        <f t="shared" ref="D159" si="78">IF(ISBLANK(C159),"",ABS(C159-C158))</f>
        <v>27</v>
      </c>
      <c r="E159" s="23">
        <f t="shared" ref="E159" si="79">IF(ISBLANK(C159)=TRUE,NA(),IF(ISBLANK(L159)=TRUE,E158,M159))</f>
        <v>10.833333333333334</v>
      </c>
      <c r="F159" s="23">
        <f t="shared" ref="F159" si="80">IF(ISBLANK(C159)=TRUE,NA(),IF(ISBLANK(L159)=TRUE,F158,N159))</f>
        <v>63.791666666666664</v>
      </c>
      <c r="G159" s="23">
        <f t="shared" ref="G159" si="81">IF(ISBLANK(C159)=TRUE,NA(),IF(ISBLANK(L159)=TRUE,G158,O159))</f>
        <v>92.603723404255319</v>
      </c>
      <c r="H159" s="23">
        <f t="shared" ref="H159" si="82">IF(ISBLANK(C159)=TRUE,NA(),IF(ISBLANK(L159)=TRUE,H158,P159))</f>
        <v>34.979609929078009</v>
      </c>
      <c r="I159" s="21" t="str">
        <f t="shared" ref="I159" si="83">IF(C159&gt;G159,"Above UCL",IF(C159&lt;H159,"Below LCL",""))</f>
        <v/>
      </c>
      <c r="J159" s="14" t="str">
        <f t="shared" ref="J159" si="84">IF(C159&gt;F159,"Above Mean",IF(C159&lt;F159,"Below Mean",""))</f>
        <v>Above Mean</v>
      </c>
      <c r="K159" s="14" t="str">
        <f t="shared" ref="K159" si="85">IF(ISBLANK(C159),"",IF(C159&gt;C158,"Up",IF(C159=C158,"","Down")))</f>
        <v>Up</v>
      </c>
      <c r="L159" s="13"/>
      <c r="M159" s="14" t="e">
        <f t="shared" ref="M159" si="86">IF($C$2=12,IF(ISBLANK(L159)=TRUE,NA(),AVERAGE(D159:D170)),IF($C$2=24,IF(ISBLANK(L159)=TRUE,NA(),AVERAGE(D159:D182))))</f>
        <v>#N/A</v>
      </c>
      <c r="N159" s="14" t="e">
        <f t="shared" ref="N159" si="87">IF($C$2=12,IF(ISBLANK(L159)=TRUE,NA(),AVERAGE(C159:C170)),IF($C$2=24,IF(ISBLANK(L159)=TRUE,NA(),AVERAGE(C159:C182))))</f>
        <v>#N/A</v>
      </c>
      <c r="O159" s="14" t="e">
        <f t="shared" ref="O159" si="88">IF(ISBLANK(L159)=TRUE,NA(),(N159+(3*M159/1.128)))</f>
        <v>#N/A</v>
      </c>
      <c r="P159" s="14" t="e">
        <f t="shared" ref="P159" si="89">IF(ISBLANK(L159)=TRUE,NA(),MAX(N159-(3*M159/1.128),0))</f>
        <v>#N/A</v>
      </c>
    </row>
  </sheetData>
  <mergeCells count="3">
    <mergeCell ref="I4:P4"/>
    <mergeCell ref="I27:P27"/>
    <mergeCell ref="I5:P16"/>
  </mergeCells>
  <phoneticPr fontId="14" type="noConversion"/>
  <conditionalFormatting sqref="J4 L2:L3">
    <cfRule type="containsText" dxfId="29" priority="14" operator="containsText" text="Above Mean">
      <formula>NOT(ISERROR(SEARCH("Above Mean",J2)))</formula>
    </cfRule>
    <cfRule type="containsText" dxfId="28" priority="15" operator="containsText" text="Below Mean">
      <formula>NOT(ISERROR(SEARCH("Below Mean",J2)))</formula>
    </cfRule>
  </conditionalFormatting>
  <conditionalFormatting sqref="K4 M2:M3">
    <cfRule type="containsText" dxfId="27" priority="12" operator="containsText" text="Down">
      <formula>NOT(ISERROR(SEARCH("Down",K2)))</formula>
    </cfRule>
    <cfRule type="containsText" dxfId="26" priority="13" operator="containsText" text="Up">
      <formula>NOT(ISERROR(SEARCH("Up",K2)))</formula>
    </cfRule>
  </conditionalFormatting>
  <conditionalFormatting sqref="J27:J28">
    <cfRule type="containsText" dxfId="25" priority="10" operator="containsText" text="Above Mean">
      <formula>NOT(ISERROR(SEARCH("Above Mean",J27)))</formula>
    </cfRule>
    <cfRule type="containsText" dxfId="24" priority="11" operator="containsText" text="Below Mean">
      <formula>NOT(ISERROR(SEARCH("Below Mean",J27)))</formula>
    </cfRule>
  </conditionalFormatting>
  <conditionalFormatting sqref="K27:K28">
    <cfRule type="containsText" dxfId="23" priority="8" operator="containsText" text="Down">
      <formula>NOT(ISERROR(SEARCH("Down",K27)))</formula>
    </cfRule>
    <cfRule type="containsText" dxfId="22" priority="9" operator="containsText" text="Up">
      <formula>NOT(ISERROR(SEARCH("Up",K27)))</formula>
    </cfRule>
  </conditionalFormatting>
  <conditionalFormatting sqref="I17:I23 I25 I29:I159">
    <cfRule type="notContainsBlanks" dxfId="21" priority="7">
      <formula>LEN(TRIM(I17))&gt;0</formula>
    </cfRule>
  </conditionalFormatting>
  <conditionalFormatting sqref="J17:J19 J22:J25 J29:J159">
    <cfRule type="containsText" dxfId="20" priority="5" operator="containsText" text="Above Mean">
      <formula>NOT(ISERROR(SEARCH("Above Mean",J17)))</formula>
    </cfRule>
    <cfRule type="containsText" dxfId="19" priority="6" operator="containsText" text="Below Mean">
      <formula>NOT(ISERROR(SEARCH("Below Mean",J17)))</formula>
    </cfRule>
  </conditionalFormatting>
  <conditionalFormatting sqref="K17:K25 K29:K159">
    <cfRule type="containsText" dxfId="18" priority="3" operator="containsText" text="Down">
      <formula>NOT(ISERROR(SEARCH("Down",K17)))</formula>
    </cfRule>
    <cfRule type="containsText" dxfId="17" priority="4" operator="containsText" text="Up">
      <formula>NOT(ISERROR(SEARCH("Up",K17)))</formula>
    </cfRule>
  </conditionalFormatting>
  <conditionalFormatting sqref="J20:J21">
    <cfRule type="containsText" dxfId="16" priority="1" operator="containsText" text="Above Mean">
      <formula>NOT(ISERROR(SEARCH("Above Mean",J20)))</formula>
    </cfRule>
    <cfRule type="containsText" dxfId="15" priority="2" operator="containsText" text="Below Mean">
      <formula>NOT(ISERROR(SEARCH("Below Mean",J20)))</formula>
    </cfRule>
  </conditionalFormatting>
  <dataValidations count="1">
    <dataValidation type="list" allowBlank="1" showInputMessage="1" showErrorMessage="1" sqref="L17:L25 L29:L159" xr:uid="{00000000-0002-0000-0000-000000000000}">
      <formula1>$J$20:$J$21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AD6CD-303F-4A54-8C98-2DD2AAF03561}">
  <dimension ref="A2:P159"/>
  <sheetViews>
    <sheetView topLeftCell="A5" workbookViewId="0">
      <selection activeCell="G162" sqref="G162"/>
    </sheetView>
  </sheetViews>
  <sheetFormatPr defaultRowHeight="14.5" x14ac:dyDescent="0.35"/>
  <cols>
    <col min="1" max="1" width="9.90625" bestFit="1" customWidth="1"/>
    <col min="2" max="2" width="10.453125" bestFit="1" customWidth="1"/>
    <col min="3" max="3" width="12.7265625" bestFit="1" customWidth="1"/>
    <col min="5" max="5" width="13.90625" customWidth="1"/>
    <col min="9" max="9" width="11.453125" customWidth="1"/>
    <col min="10" max="10" width="11.36328125" customWidth="1"/>
    <col min="11" max="11" width="5.90625" bestFit="1" customWidth="1"/>
    <col min="12" max="12" width="14.36328125" customWidth="1"/>
  </cols>
  <sheetData>
    <row r="2" spans="1:16" x14ac:dyDescent="0.35">
      <c r="B2" s="2" t="s">
        <v>0</v>
      </c>
      <c r="C2" s="4">
        <v>24</v>
      </c>
      <c r="D2" s="5"/>
      <c r="E2" s="5"/>
      <c r="F2" s="1"/>
      <c r="G2" s="6"/>
      <c r="H2" s="7"/>
      <c r="I2" s="7"/>
      <c r="J2" s="7"/>
      <c r="K2" s="7"/>
      <c r="L2" s="7"/>
      <c r="M2" s="7"/>
      <c r="N2" s="7"/>
      <c r="O2" s="7"/>
      <c r="P2" s="8"/>
    </row>
    <row r="3" spans="1:16" x14ac:dyDescent="0.35">
      <c r="B3" s="1"/>
      <c r="C3" s="1"/>
      <c r="D3" s="1"/>
      <c r="E3" s="1"/>
      <c r="F3" s="1"/>
      <c r="G3" s="9"/>
      <c r="H3" s="3"/>
      <c r="I3" s="10"/>
      <c r="J3" s="1"/>
      <c r="K3" s="1"/>
      <c r="L3" s="1"/>
      <c r="M3" s="1"/>
      <c r="N3" s="1"/>
      <c r="O3" s="1"/>
      <c r="P3" s="1"/>
    </row>
    <row r="4" spans="1:16" ht="39" x14ac:dyDescent="0.35">
      <c r="B4" s="11" t="s">
        <v>1</v>
      </c>
      <c r="C4" s="11" t="s">
        <v>2</v>
      </c>
      <c r="D4" s="12" t="s">
        <v>3</v>
      </c>
      <c r="E4" s="12" t="s">
        <v>4</v>
      </c>
      <c r="F4" s="12" t="s">
        <v>5</v>
      </c>
      <c r="G4" s="12" t="s">
        <v>6</v>
      </c>
      <c r="H4" s="12" t="s">
        <v>7</v>
      </c>
      <c r="I4" s="25" t="s">
        <v>8</v>
      </c>
      <c r="J4" s="26"/>
      <c r="K4" s="26"/>
      <c r="L4" s="26"/>
      <c r="M4" s="26"/>
      <c r="N4" s="26"/>
      <c r="O4" s="26"/>
      <c r="P4" s="27"/>
    </row>
    <row r="5" spans="1:16" ht="14.5" customHeight="1" x14ac:dyDescent="0.35">
      <c r="A5" s="22"/>
      <c r="B5" s="22" t="s">
        <v>21</v>
      </c>
      <c r="C5" s="13">
        <v>37</v>
      </c>
      <c r="D5" s="13"/>
      <c r="E5" s="23">
        <f>IF($C$2=12,AVERAGE($D$5:$D$16),IF($C$2=24,AVERAGE($D$5:$D$28),""))</f>
        <v>8.3913043478260878</v>
      </c>
      <c r="F5" s="23">
        <f>IF($C$2=12,AVERAGE($C$5:$C$16),IF($C$2=24,AVERAGE($C$5:$C$28),NA()))</f>
        <v>26.041666666666668</v>
      </c>
      <c r="G5" s="23">
        <f>(F5+(3*(E5/1.128)))</f>
        <v>48.358965464076476</v>
      </c>
      <c r="H5" s="23">
        <f>MAX(F5-(3*(E5/1.128)),0)</f>
        <v>3.7243678692568594</v>
      </c>
      <c r="I5" s="30" t="s">
        <v>153</v>
      </c>
      <c r="J5" s="31"/>
      <c r="K5" s="31"/>
      <c r="L5" s="31"/>
      <c r="M5" s="31"/>
      <c r="N5" s="31"/>
      <c r="O5" s="31"/>
      <c r="P5" s="31"/>
    </row>
    <row r="6" spans="1:16" x14ac:dyDescent="0.35">
      <c r="A6" s="22"/>
      <c r="B6" s="22" t="s">
        <v>22</v>
      </c>
      <c r="C6" s="13">
        <v>26</v>
      </c>
      <c r="D6" s="15">
        <f>IF(ISBLANK(C6),"",ABS(C6-C5))</f>
        <v>11</v>
      </c>
      <c r="E6" s="23">
        <f t="shared" ref="E6:E28" si="0">IF($C$2=12,AVERAGE($D$5:$D$16),IF($C$2=24,AVERAGE($D$5:$D$28),""))</f>
        <v>8.3913043478260878</v>
      </c>
      <c r="F6" s="23">
        <f>IF($C$2=12,AVERAGE($C$5:$C$16),IF($C$2=24,AVERAGE($C$5:$C$28),NA()))</f>
        <v>26.041666666666668</v>
      </c>
      <c r="G6" s="23">
        <f t="shared" ref="G6:G28" si="1">(F6+(3*(E6/1.128)))</f>
        <v>48.358965464076476</v>
      </c>
      <c r="H6" s="23">
        <f>MAX(F6-(3*(E6/1.128)),0)</f>
        <v>3.7243678692568594</v>
      </c>
      <c r="I6" s="32"/>
      <c r="J6" s="33"/>
      <c r="K6" s="33"/>
      <c r="L6" s="33"/>
      <c r="M6" s="33"/>
      <c r="N6" s="33"/>
      <c r="O6" s="33"/>
      <c r="P6" s="33"/>
    </row>
    <row r="7" spans="1:16" x14ac:dyDescent="0.35">
      <c r="A7" s="22"/>
      <c r="B7" s="22" t="s">
        <v>23</v>
      </c>
      <c r="C7" s="13">
        <v>18</v>
      </c>
      <c r="D7" s="15">
        <f t="shared" ref="D7:D70" si="2">IF(ISBLANK(C7),"",ABS(C7-C6))</f>
        <v>8</v>
      </c>
      <c r="E7" s="23">
        <f t="shared" si="0"/>
        <v>8.3913043478260878</v>
      </c>
      <c r="F7" s="23">
        <f t="shared" ref="F7:F28" si="3">IF($C$2=12,AVERAGE($C$5:$C$16),IF($C$2=24,AVERAGE($C$5:$C$28),NA()))</f>
        <v>26.041666666666668</v>
      </c>
      <c r="G7" s="23">
        <f t="shared" si="1"/>
        <v>48.358965464076476</v>
      </c>
      <c r="H7" s="23">
        <f t="shared" ref="H7:H28" si="4">MAX(F7-(3*(E7/1.128)),0)</f>
        <v>3.7243678692568594</v>
      </c>
      <c r="I7" s="32"/>
      <c r="J7" s="33"/>
      <c r="K7" s="33"/>
      <c r="L7" s="33"/>
      <c r="M7" s="33"/>
      <c r="N7" s="33"/>
      <c r="O7" s="33"/>
      <c r="P7" s="33"/>
    </row>
    <row r="8" spans="1:16" x14ac:dyDescent="0.35">
      <c r="A8" s="22"/>
      <c r="B8" s="22" t="s">
        <v>24</v>
      </c>
      <c r="C8" s="13">
        <v>26</v>
      </c>
      <c r="D8" s="15">
        <f t="shared" si="2"/>
        <v>8</v>
      </c>
      <c r="E8" s="23">
        <f t="shared" si="0"/>
        <v>8.3913043478260878</v>
      </c>
      <c r="F8" s="23">
        <f t="shared" si="3"/>
        <v>26.041666666666668</v>
      </c>
      <c r="G8" s="23">
        <f t="shared" si="1"/>
        <v>48.358965464076476</v>
      </c>
      <c r="H8" s="23">
        <f t="shared" si="4"/>
        <v>3.7243678692568594</v>
      </c>
      <c r="I8" s="32"/>
      <c r="J8" s="33"/>
      <c r="K8" s="33"/>
      <c r="L8" s="33"/>
      <c r="M8" s="33"/>
      <c r="N8" s="33"/>
      <c r="O8" s="33"/>
      <c r="P8" s="33"/>
    </row>
    <row r="9" spans="1:16" x14ac:dyDescent="0.35">
      <c r="A9" s="22"/>
      <c r="B9" s="22" t="s">
        <v>25</v>
      </c>
      <c r="C9" s="13">
        <v>43</v>
      </c>
      <c r="D9" s="15">
        <f t="shared" si="2"/>
        <v>17</v>
      </c>
      <c r="E9" s="23">
        <f t="shared" si="0"/>
        <v>8.3913043478260878</v>
      </c>
      <c r="F9" s="23">
        <f t="shared" si="3"/>
        <v>26.041666666666668</v>
      </c>
      <c r="G9" s="23">
        <f t="shared" si="1"/>
        <v>48.358965464076476</v>
      </c>
      <c r="H9" s="23">
        <f t="shared" si="4"/>
        <v>3.7243678692568594</v>
      </c>
      <c r="I9" s="32"/>
      <c r="J9" s="33"/>
      <c r="K9" s="33"/>
      <c r="L9" s="33"/>
      <c r="M9" s="33"/>
      <c r="N9" s="33"/>
      <c r="O9" s="33"/>
      <c r="P9" s="33"/>
    </row>
    <row r="10" spans="1:16" x14ac:dyDescent="0.35">
      <c r="A10" s="22"/>
      <c r="B10" s="22" t="s">
        <v>26</v>
      </c>
      <c r="C10" s="13">
        <v>30</v>
      </c>
      <c r="D10" s="15">
        <f t="shared" si="2"/>
        <v>13</v>
      </c>
      <c r="E10" s="23">
        <f t="shared" si="0"/>
        <v>8.3913043478260878</v>
      </c>
      <c r="F10" s="23">
        <f t="shared" si="3"/>
        <v>26.041666666666668</v>
      </c>
      <c r="G10" s="23">
        <f t="shared" si="1"/>
        <v>48.358965464076476</v>
      </c>
      <c r="H10" s="23">
        <f t="shared" si="4"/>
        <v>3.7243678692568594</v>
      </c>
      <c r="I10" s="32"/>
      <c r="J10" s="33"/>
      <c r="K10" s="33"/>
      <c r="L10" s="33"/>
      <c r="M10" s="33"/>
      <c r="N10" s="33"/>
      <c r="O10" s="33"/>
      <c r="P10" s="33"/>
    </row>
    <row r="11" spans="1:16" x14ac:dyDescent="0.35">
      <c r="A11" s="22"/>
      <c r="B11" s="22" t="s">
        <v>27</v>
      </c>
      <c r="C11" s="13">
        <v>23</v>
      </c>
      <c r="D11" s="15">
        <f t="shared" si="2"/>
        <v>7</v>
      </c>
      <c r="E11" s="23">
        <f t="shared" si="0"/>
        <v>8.3913043478260878</v>
      </c>
      <c r="F11" s="23">
        <f t="shared" si="3"/>
        <v>26.041666666666668</v>
      </c>
      <c r="G11" s="23">
        <f t="shared" si="1"/>
        <v>48.358965464076476</v>
      </c>
      <c r="H11" s="23">
        <f t="shared" si="4"/>
        <v>3.7243678692568594</v>
      </c>
      <c r="I11" s="32"/>
      <c r="J11" s="33"/>
      <c r="K11" s="33"/>
      <c r="L11" s="33"/>
      <c r="M11" s="33"/>
      <c r="N11" s="33"/>
      <c r="O11" s="33"/>
      <c r="P11" s="33"/>
    </row>
    <row r="12" spans="1:16" x14ac:dyDescent="0.35">
      <c r="A12" s="22"/>
      <c r="B12" s="22" t="s">
        <v>28</v>
      </c>
      <c r="C12" s="13">
        <v>26</v>
      </c>
      <c r="D12" s="15">
        <f t="shared" si="2"/>
        <v>3</v>
      </c>
      <c r="E12" s="23">
        <f t="shared" si="0"/>
        <v>8.3913043478260878</v>
      </c>
      <c r="F12" s="23">
        <f t="shared" si="3"/>
        <v>26.041666666666668</v>
      </c>
      <c r="G12" s="23">
        <f t="shared" si="1"/>
        <v>48.358965464076476</v>
      </c>
      <c r="H12" s="23">
        <f t="shared" si="4"/>
        <v>3.7243678692568594</v>
      </c>
      <c r="I12" s="32"/>
      <c r="J12" s="33"/>
      <c r="K12" s="33"/>
      <c r="L12" s="33"/>
      <c r="M12" s="33"/>
      <c r="N12" s="33"/>
      <c r="O12" s="33"/>
      <c r="P12" s="33"/>
    </row>
    <row r="13" spans="1:16" x14ac:dyDescent="0.35">
      <c r="A13" s="22"/>
      <c r="B13" s="22" t="s">
        <v>29</v>
      </c>
      <c r="C13" s="13">
        <v>17</v>
      </c>
      <c r="D13" s="15">
        <f t="shared" si="2"/>
        <v>9</v>
      </c>
      <c r="E13" s="23">
        <f t="shared" si="0"/>
        <v>8.3913043478260878</v>
      </c>
      <c r="F13" s="23">
        <f t="shared" si="3"/>
        <v>26.041666666666668</v>
      </c>
      <c r="G13" s="23">
        <f t="shared" si="1"/>
        <v>48.358965464076476</v>
      </c>
      <c r="H13" s="23">
        <f t="shared" si="4"/>
        <v>3.7243678692568594</v>
      </c>
      <c r="I13" s="32"/>
      <c r="J13" s="33"/>
      <c r="K13" s="33"/>
      <c r="L13" s="33"/>
      <c r="M13" s="33"/>
      <c r="N13" s="33"/>
      <c r="O13" s="33"/>
      <c r="P13" s="33"/>
    </row>
    <row r="14" spans="1:16" x14ac:dyDescent="0.35">
      <c r="A14" s="22"/>
      <c r="B14" s="22" t="s">
        <v>30</v>
      </c>
      <c r="C14" s="13">
        <v>29</v>
      </c>
      <c r="D14" s="15">
        <f t="shared" si="2"/>
        <v>12</v>
      </c>
      <c r="E14" s="23">
        <f t="shared" si="0"/>
        <v>8.3913043478260878</v>
      </c>
      <c r="F14" s="23">
        <f t="shared" si="3"/>
        <v>26.041666666666668</v>
      </c>
      <c r="G14" s="23">
        <f t="shared" si="1"/>
        <v>48.358965464076476</v>
      </c>
      <c r="H14" s="23">
        <f t="shared" si="4"/>
        <v>3.7243678692568594</v>
      </c>
      <c r="I14" s="32"/>
      <c r="J14" s="33"/>
      <c r="K14" s="33"/>
      <c r="L14" s="33"/>
      <c r="M14" s="33"/>
      <c r="N14" s="33"/>
      <c r="O14" s="33"/>
      <c r="P14" s="33"/>
    </row>
    <row r="15" spans="1:16" x14ac:dyDescent="0.35">
      <c r="A15" s="22"/>
      <c r="B15" s="22" t="s">
        <v>31</v>
      </c>
      <c r="C15" s="13">
        <v>19</v>
      </c>
      <c r="D15" s="15">
        <f t="shared" si="2"/>
        <v>10</v>
      </c>
      <c r="E15" s="23">
        <f t="shared" si="0"/>
        <v>8.3913043478260878</v>
      </c>
      <c r="F15" s="23">
        <f t="shared" si="3"/>
        <v>26.041666666666668</v>
      </c>
      <c r="G15" s="23">
        <f t="shared" si="1"/>
        <v>48.358965464076476</v>
      </c>
      <c r="H15" s="23">
        <f t="shared" si="4"/>
        <v>3.7243678692568594</v>
      </c>
      <c r="I15" s="32"/>
      <c r="J15" s="33"/>
      <c r="K15" s="33"/>
      <c r="L15" s="33"/>
      <c r="M15" s="33"/>
      <c r="N15" s="33"/>
      <c r="O15" s="33"/>
      <c r="P15" s="33"/>
    </row>
    <row r="16" spans="1:16" x14ac:dyDescent="0.35">
      <c r="A16" s="22"/>
      <c r="B16" s="22" t="s">
        <v>32</v>
      </c>
      <c r="C16" s="13">
        <v>18</v>
      </c>
      <c r="D16" s="15">
        <f t="shared" si="2"/>
        <v>1</v>
      </c>
      <c r="E16" s="23">
        <f t="shared" si="0"/>
        <v>8.3913043478260878</v>
      </c>
      <c r="F16" s="23">
        <f t="shared" si="3"/>
        <v>26.041666666666668</v>
      </c>
      <c r="G16" s="23">
        <f t="shared" si="1"/>
        <v>48.358965464076476</v>
      </c>
      <c r="H16" s="23">
        <f t="shared" si="4"/>
        <v>3.7243678692568594</v>
      </c>
      <c r="I16" s="34"/>
      <c r="J16" s="35"/>
      <c r="K16" s="35"/>
      <c r="L16" s="35"/>
      <c r="M16" s="35"/>
      <c r="N16" s="35"/>
      <c r="O16" s="35"/>
      <c r="P16" s="35"/>
    </row>
    <row r="17" spans="1:16" x14ac:dyDescent="0.35">
      <c r="A17" s="22"/>
      <c r="B17" s="22" t="s">
        <v>33</v>
      </c>
      <c r="C17" s="13">
        <v>40</v>
      </c>
      <c r="D17" s="15">
        <f t="shared" si="2"/>
        <v>22</v>
      </c>
      <c r="E17" s="23">
        <f t="shared" si="0"/>
        <v>8.3913043478260878</v>
      </c>
      <c r="F17" s="23">
        <f t="shared" si="3"/>
        <v>26.041666666666668</v>
      </c>
      <c r="G17" s="23">
        <f t="shared" si="1"/>
        <v>48.358965464076476</v>
      </c>
      <c r="H17" s="23">
        <f>MAX(F17-(3*(E17/1.128)),0)</f>
        <v>3.7243678692568594</v>
      </c>
      <c r="I17" s="21"/>
      <c r="J17" s="14"/>
      <c r="K17" s="14"/>
      <c r="L17" s="13"/>
      <c r="M17" s="14"/>
      <c r="N17" s="14"/>
      <c r="O17" s="14"/>
      <c r="P17" s="14"/>
    </row>
    <row r="18" spans="1:16" x14ac:dyDescent="0.35">
      <c r="B18" s="22" t="s">
        <v>34</v>
      </c>
      <c r="C18" s="13">
        <v>26</v>
      </c>
      <c r="D18" s="15">
        <f t="shared" si="2"/>
        <v>14</v>
      </c>
      <c r="E18" s="23">
        <f t="shared" si="0"/>
        <v>8.3913043478260878</v>
      </c>
      <c r="F18" s="23">
        <f t="shared" si="3"/>
        <v>26.041666666666668</v>
      </c>
      <c r="G18" s="23">
        <f t="shared" si="1"/>
        <v>48.358965464076476</v>
      </c>
      <c r="H18" s="23">
        <f t="shared" si="4"/>
        <v>3.7243678692568594</v>
      </c>
      <c r="I18" s="21"/>
      <c r="J18" s="14"/>
      <c r="K18" s="14"/>
      <c r="L18" s="13"/>
      <c r="M18" s="14"/>
      <c r="N18" s="14"/>
      <c r="O18" s="14"/>
      <c r="P18" s="14"/>
    </row>
    <row r="19" spans="1:16" x14ac:dyDescent="0.35">
      <c r="B19" s="22" t="s">
        <v>35</v>
      </c>
      <c r="C19" s="13">
        <v>25</v>
      </c>
      <c r="D19" s="15">
        <f t="shared" si="2"/>
        <v>1</v>
      </c>
      <c r="E19" s="23">
        <f t="shared" si="0"/>
        <v>8.3913043478260878</v>
      </c>
      <c r="F19" s="23">
        <f t="shared" si="3"/>
        <v>26.041666666666668</v>
      </c>
      <c r="G19" s="23">
        <f t="shared" si="1"/>
        <v>48.358965464076476</v>
      </c>
      <c r="H19" s="23">
        <f t="shared" si="4"/>
        <v>3.7243678692568594</v>
      </c>
      <c r="I19" s="21"/>
      <c r="J19" s="14"/>
      <c r="K19" s="14"/>
      <c r="L19" s="13"/>
      <c r="M19" s="14"/>
      <c r="N19" s="14"/>
      <c r="O19" s="14"/>
      <c r="P19" s="14"/>
    </row>
    <row r="20" spans="1:16" x14ac:dyDescent="0.35">
      <c r="B20" s="22" t="s">
        <v>36</v>
      </c>
      <c r="C20" s="13">
        <v>20</v>
      </c>
      <c r="D20" s="15">
        <f t="shared" si="2"/>
        <v>5</v>
      </c>
      <c r="E20" s="23">
        <f t="shared" si="0"/>
        <v>8.3913043478260878</v>
      </c>
      <c r="F20" s="23">
        <f t="shared" si="3"/>
        <v>26.041666666666668</v>
      </c>
      <c r="G20" s="23">
        <f t="shared" si="1"/>
        <v>48.358965464076476</v>
      </c>
      <c r="H20" s="23">
        <f t="shared" si="4"/>
        <v>3.7243678692568594</v>
      </c>
      <c r="I20" s="21"/>
      <c r="J20" s="16" t="s">
        <v>9</v>
      </c>
      <c r="K20" s="14"/>
      <c r="L20" s="13"/>
      <c r="M20" s="14"/>
      <c r="N20" s="14"/>
      <c r="O20" s="14"/>
      <c r="P20" s="14"/>
    </row>
    <row r="21" spans="1:16" x14ac:dyDescent="0.35">
      <c r="B21" s="22" t="s">
        <v>37</v>
      </c>
      <c r="C21" s="13">
        <v>22</v>
      </c>
      <c r="D21" s="15">
        <f t="shared" si="2"/>
        <v>2</v>
      </c>
      <c r="E21" s="23">
        <f t="shared" si="0"/>
        <v>8.3913043478260878</v>
      </c>
      <c r="F21" s="23">
        <f t="shared" si="3"/>
        <v>26.041666666666668</v>
      </c>
      <c r="G21" s="23">
        <f t="shared" si="1"/>
        <v>48.358965464076476</v>
      </c>
      <c r="H21" s="23">
        <f t="shared" si="4"/>
        <v>3.7243678692568594</v>
      </c>
      <c r="I21" s="21"/>
      <c r="J21" s="16" t="s">
        <v>10</v>
      </c>
      <c r="K21" s="14"/>
      <c r="L21" s="13"/>
      <c r="M21" s="14"/>
      <c r="N21" s="14"/>
      <c r="O21" s="14"/>
      <c r="P21" s="14"/>
    </row>
    <row r="22" spans="1:16" x14ac:dyDescent="0.35">
      <c r="B22" s="22" t="s">
        <v>38</v>
      </c>
      <c r="C22" s="13">
        <v>26</v>
      </c>
      <c r="D22" s="15">
        <f t="shared" si="2"/>
        <v>4</v>
      </c>
      <c r="E22" s="23">
        <f t="shared" si="0"/>
        <v>8.3913043478260878</v>
      </c>
      <c r="F22" s="23">
        <f t="shared" si="3"/>
        <v>26.041666666666668</v>
      </c>
      <c r="G22" s="23">
        <f t="shared" si="1"/>
        <v>48.358965464076476</v>
      </c>
      <c r="H22" s="23">
        <f t="shared" si="4"/>
        <v>3.7243678692568594</v>
      </c>
      <c r="I22" s="21"/>
      <c r="J22" s="14"/>
      <c r="K22" s="14"/>
      <c r="L22" s="13"/>
      <c r="M22" s="14"/>
      <c r="N22" s="14"/>
      <c r="O22" s="14"/>
      <c r="P22" s="14"/>
    </row>
    <row r="23" spans="1:16" x14ac:dyDescent="0.35">
      <c r="B23" s="22" t="s">
        <v>39</v>
      </c>
      <c r="C23" s="13">
        <v>29</v>
      </c>
      <c r="D23" s="15">
        <f t="shared" si="2"/>
        <v>3</v>
      </c>
      <c r="E23" s="23">
        <f t="shared" si="0"/>
        <v>8.3913043478260878</v>
      </c>
      <c r="F23" s="23">
        <f t="shared" si="3"/>
        <v>26.041666666666668</v>
      </c>
      <c r="G23" s="23">
        <f t="shared" si="1"/>
        <v>48.358965464076476</v>
      </c>
      <c r="H23" s="23">
        <f t="shared" si="4"/>
        <v>3.7243678692568594</v>
      </c>
      <c r="I23" s="21"/>
      <c r="J23" s="14"/>
      <c r="K23" s="14"/>
      <c r="L23" s="13"/>
      <c r="M23" s="14"/>
      <c r="N23" s="14"/>
      <c r="O23" s="14"/>
      <c r="P23" s="14"/>
    </row>
    <row r="24" spans="1:16" ht="14.5" customHeight="1" x14ac:dyDescent="0.35">
      <c r="B24" s="22" t="s">
        <v>40</v>
      </c>
      <c r="C24" s="13">
        <v>16</v>
      </c>
      <c r="D24" s="15">
        <f t="shared" si="2"/>
        <v>13</v>
      </c>
      <c r="E24" s="23">
        <f t="shared" si="0"/>
        <v>8.3913043478260878</v>
      </c>
      <c r="F24" s="23">
        <f t="shared" si="3"/>
        <v>26.041666666666668</v>
      </c>
      <c r="G24" s="23">
        <f t="shared" si="1"/>
        <v>48.358965464076476</v>
      </c>
      <c r="H24" s="23">
        <f t="shared" si="4"/>
        <v>3.7243678692568594</v>
      </c>
      <c r="I24" s="17" t="s">
        <v>11</v>
      </c>
      <c r="J24" s="14"/>
      <c r="K24" s="14"/>
      <c r="L24" s="13"/>
      <c r="M24" s="14"/>
      <c r="N24" s="14"/>
      <c r="O24" s="14"/>
      <c r="P24" s="14"/>
    </row>
    <row r="25" spans="1:16" x14ac:dyDescent="0.35">
      <c r="B25" s="22" t="s">
        <v>41</v>
      </c>
      <c r="C25" s="13">
        <v>26</v>
      </c>
      <c r="D25" s="15">
        <f t="shared" si="2"/>
        <v>10</v>
      </c>
      <c r="E25" s="23">
        <f t="shared" si="0"/>
        <v>8.3913043478260878</v>
      </c>
      <c r="F25" s="23">
        <f t="shared" si="3"/>
        <v>26.041666666666668</v>
      </c>
      <c r="G25" s="23">
        <f t="shared" si="1"/>
        <v>48.358965464076476</v>
      </c>
      <c r="H25" s="23">
        <f t="shared" si="4"/>
        <v>3.7243678692568594</v>
      </c>
      <c r="I25" s="21"/>
      <c r="J25" s="14"/>
      <c r="K25" s="14"/>
      <c r="L25" s="13"/>
      <c r="M25" s="14"/>
      <c r="N25" s="14"/>
      <c r="O25" s="14"/>
      <c r="P25" s="14"/>
    </row>
    <row r="26" spans="1:16" x14ac:dyDescent="0.35">
      <c r="B26" s="22" t="s">
        <v>42</v>
      </c>
      <c r="C26" s="13">
        <v>30</v>
      </c>
      <c r="D26" s="15">
        <f t="shared" si="2"/>
        <v>4</v>
      </c>
      <c r="E26" s="23">
        <f t="shared" si="0"/>
        <v>8.3913043478260878</v>
      </c>
      <c r="F26" s="23">
        <f t="shared" si="3"/>
        <v>26.041666666666668</v>
      </c>
      <c r="G26" s="23">
        <f t="shared" si="1"/>
        <v>48.358965464076476</v>
      </c>
      <c r="H26" s="23">
        <f t="shared" si="4"/>
        <v>3.7243678692568594</v>
      </c>
    </row>
    <row r="27" spans="1:16" x14ac:dyDescent="0.35">
      <c r="B27" s="22" t="s">
        <v>43</v>
      </c>
      <c r="C27" s="13">
        <v>33</v>
      </c>
      <c r="D27" s="15">
        <f t="shared" si="2"/>
        <v>3</v>
      </c>
      <c r="E27" s="23">
        <f t="shared" si="0"/>
        <v>8.3913043478260878</v>
      </c>
      <c r="F27" s="23">
        <f t="shared" si="3"/>
        <v>26.041666666666668</v>
      </c>
      <c r="G27" s="23">
        <f t="shared" si="1"/>
        <v>48.358965464076476</v>
      </c>
      <c r="H27" s="23">
        <f t="shared" si="4"/>
        <v>3.7243678692568594</v>
      </c>
      <c r="I27" s="28" t="s">
        <v>12</v>
      </c>
      <c r="J27" s="28"/>
      <c r="K27" s="28"/>
      <c r="L27" s="28"/>
      <c r="M27" s="28"/>
      <c r="N27" s="28"/>
      <c r="O27" s="28"/>
      <c r="P27" s="29"/>
    </row>
    <row r="28" spans="1:16" x14ac:dyDescent="0.35">
      <c r="B28" s="22" t="s">
        <v>44</v>
      </c>
      <c r="C28" s="13">
        <v>20</v>
      </c>
      <c r="D28" s="15">
        <f t="shared" si="2"/>
        <v>13</v>
      </c>
      <c r="E28" s="23">
        <f t="shared" si="0"/>
        <v>8.3913043478260878</v>
      </c>
      <c r="F28" s="23">
        <f t="shared" si="3"/>
        <v>26.041666666666668</v>
      </c>
      <c r="G28" s="23">
        <f t="shared" si="1"/>
        <v>48.358965464076476</v>
      </c>
      <c r="H28" s="23">
        <f t="shared" si="4"/>
        <v>3.7243678692568594</v>
      </c>
      <c r="I28" s="18" t="s">
        <v>13</v>
      </c>
      <c r="J28" s="19" t="s">
        <v>14</v>
      </c>
      <c r="K28" s="19" t="s">
        <v>15</v>
      </c>
      <c r="L28" s="20" t="s">
        <v>16</v>
      </c>
      <c r="M28" s="20" t="s">
        <v>17</v>
      </c>
      <c r="N28" s="20" t="s">
        <v>18</v>
      </c>
      <c r="O28" s="20" t="s">
        <v>19</v>
      </c>
      <c r="P28" s="20" t="s">
        <v>20</v>
      </c>
    </row>
    <row r="29" spans="1:16" x14ac:dyDescent="0.35">
      <c r="B29" s="22" t="s">
        <v>45</v>
      </c>
      <c r="C29" s="13">
        <v>17</v>
      </c>
      <c r="D29" s="15">
        <f t="shared" si="2"/>
        <v>3</v>
      </c>
      <c r="E29" s="23">
        <f>IF(ISBLANK(C29)=TRUE,NA(),IF(ISBLANK(L29)=TRUE,E28,M29))</f>
        <v>8.3913043478260878</v>
      </c>
      <c r="F29" s="23">
        <f>IF(ISBLANK(C29)=TRUE,NA(),IF(ISBLANK(L29)=TRUE,F28,N29))</f>
        <v>26.041666666666668</v>
      </c>
      <c r="G29" s="23">
        <f>IF(ISBLANK(C29)=TRUE,NA(),IF(ISBLANK(L29)=TRUE,G28,O29))</f>
        <v>48.358965464076476</v>
      </c>
      <c r="H29" s="23">
        <f>IF(ISBLANK(C29)=TRUE,NA(),IF(ISBLANK(L29)=TRUE,H28,P29))</f>
        <v>3.7243678692568594</v>
      </c>
      <c r="I29" s="21" t="str">
        <f>IF(C29&gt;G29,"Above UCL",IF(C29&lt;H29,"Below LCL",""))</f>
        <v/>
      </c>
      <c r="J29" s="14" t="str">
        <f>IF(C29&gt;F29,"Above Mean",IF(C29&lt;F29,"Below Mean",""))</f>
        <v>Below Mean</v>
      </c>
      <c r="K29" s="14" t="str">
        <f>IF(ISBLANK(C29),"",IF(C29&gt;C28,"Up",IF(C29=C28,"","Down")))</f>
        <v>Down</v>
      </c>
      <c r="L29" s="13"/>
      <c r="M29" s="14" t="e">
        <f>IF($C$2=12,IF(ISBLANK(L29)=TRUE,NA(),AVERAGE(D29:D40)),IF($C$2=24,IF(ISBLANK(L29)=TRUE,NA(),AVERAGE(D29:D52))))</f>
        <v>#N/A</v>
      </c>
      <c r="N29" s="14" t="e">
        <f>IF($C$2=12,IF(ISBLANK(L29)=TRUE,NA(),AVERAGE(C29:C40)),IF($C$2=24,IF(ISBLANK(L29)=TRUE,NA(),AVERAGE(C29:C52))))</f>
        <v>#N/A</v>
      </c>
      <c r="O29" s="14" t="e">
        <f>IF(ISBLANK(L29)=TRUE,NA(),(N29+(3*M29/1.128)))</f>
        <v>#N/A</v>
      </c>
      <c r="P29" s="14" t="e">
        <f>IF(ISBLANK(L29)=TRUE,NA(),MAX(N29-(3*M29/1.128),0))</f>
        <v>#N/A</v>
      </c>
    </row>
    <row r="30" spans="1:16" x14ac:dyDescent="0.35">
      <c r="B30" s="22" t="s">
        <v>46</v>
      </c>
      <c r="C30" s="13">
        <v>27</v>
      </c>
      <c r="D30" s="15">
        <f t="shared" si="2"/>
        <v>10</v>
      </c>
      <c r="E30" s="23">
        <f t="shared" ref="E30:E93" si="5">IF(ISBLANK(C30)=TRUE,NA(),IF(ISBLANK(L30)=TRUE,E29,M30))</f>
        <v>8.3913043478260878</v>
      </c>
      <c r="F30" s="23">
        <f t="shared" ref="F30:F93" si="6">IF(ISBLANK(C30)=TRUE,NA(),IF(ISBLANK(L30)=TRUE,F29,N30))</f>
        <v>26.041666666666668</v>
      </c>
      <c r="G30" s="23">
        <f t="shared" ref="G30:G93" si="7">IF(ISBLANK(C30)=TRUE,NA(),IF(ISBLANK(L30)=TRUE,G29,O30))</f>
        <v>48.358965464076476</v>
      </c>
      <c r="H30" s="23">
        <f t="shared" ref="H30:H93" si="8">IF(ISBLANK(C30)=TRUE,NA(),IF(ISBLANK(L30)=TRUE,H29,P30))</f>
        <v>3.7243678692568594</v>
      </c>
      <c r="I30" s="21" t="str">
        <f t="shared" ref="I30:I93" si="9">IF(C30&gt;G30,"Above UCL",IF(C30&lt;H30,"Below LCL",""))</f>
        <v/>
      </c>
      <c r="J30" s="14" t="str">
        <f t="shared" ref="J30:J93" si="10">IF(C30&gt;F30,"Above Mean",IF(C30&lt;F30,"Below Mean",""))</f>
        <v>Above Mean</v>
      </c>
      <c r="K30" s="14" t="str">
        <f t="shared" ref="K30:K93" si="11">IF(ISBLANK(C30),"",IF(C30&gt;C29,"Up",IF(C30=C29,"","Down")))</f>
        <v>Up</v>
      </c>
      <c r="L30" s="13"/>
      <c r="M30" s="14" t="e">
        <f t="shared" ref="M30:M93" si="12">IF($C$2=12,IF(ISBLANK(L30)=TRUE,NA(),AVERAGE(D30:D41)),IF($C$2=24,IF(ISBLANK(L30)=TRUE,NA(),AVERAGE(D30:D53))))</f>
        <v>#N/A</v>
      </c>
      <c r="N30" s="14" t="e">
        <f t="shared" ref="N30:N93" si="13">IF($C$2=12,IF(ISBLANK(L30)=TRUE,NA(),AVERAGE(C30:C41)),IF($C$2=24,IF(ISBLANK(L30)=TRUE,NA(),AVERAGE(C30:C53))))</f>
        <v>#N/A</v>
      </c>
      <c r="O30" s="14" t="e">
        <f t="shared" ref="O30:O93" si="14">IF(ISBLANK(L30)=TRUE,NA(),(N30+(3*M30/1.128)))</f>
        <v>#N/A</v>
      </c>
      <c r="P30" s="14" t="e">
        <f t="shared" ref="P30:P93" si="15">IF(ISBLANK(L30)=TRUE,NA(),MAX(N30-(3*M30/1.128),0))</f>
        <v>#N/A</v>
      </c>
    </row>
    <row r="31" spans="1:16" x14ac:dyDescent="0.35">
      <c r="B31" s="22" t="s">
        <v>47</v>
      </c>
      <c r="C31" s="13">
        <v>17</v>
      </c>
      <c r="D31" s="15">
        <f t="shared" si="2"/>
        <v>10</v>
      </c>
      <c r="E31" s="23">
        <f t="shared" si="5"/>
        <v>8.3913043478260878</v>
      </c>
      <c r="F31" s="23">
        <f t="shared" si="6"/>
        <v>26.041666666666668</v>
      </c>
      <c r="G31" s="23">
        <f t="shared" si="7"/>
        <v>48.358965464076476</v>
      </c>
      <c r="H31" s="23">
        <f t="shared" si="8"/>
        <v>3.7243678692568594</v>
      </c>
      <c r="I31" s="21" t="str">
        <f t="shared" si="9"/>
        <v/>
      </c>
      <c r="J31" s="14" t="str">
        <f t="shared" si="10"/>
        <v>Below Mean</v>
      </c>
      <c r="K31" s="14" t="str">
        <f t="shared" si="11"/>
        <v>Down</v>
      </c>
      <c r="L31" s="13"/>
      <c r="M31" s="14" t="e">
        <f t="shared" si="12"/>
        <v>#N/A</v>
      </c>
      <c r="N31" s="14" t="e">
        <f t="shared" si="13"/>
        <v>#N/A</v>
      </c>
      <c r="O31" s="14" t="e">
        <f t="shared" si="14"/>
        <v>#N/A</v>
      </c>
      <c r="P31" s="14" t="e">
        <f t="shared" si="15"/>
        <v>#N/A</v>
      </c>
    </row>
    <row r="32" spans="1:16" x14ac:dyDescent="0.35">
      <c r="B32" s="22" t="s">
        <v>48</v>
      </c>
      <c r="C32" s="13">
        <v>23</v>
      </c>
      <c r="D32" s="15">
        <f t="shared" si="2"/>
        <v>6</v>
      </c>
      <c r="E32" s="23">
        <f t="shared" si="5"/>
        <v>8.3913043478260878</v>
      </c>
      <c r="F32" s="23">
        <f t="shared" si="6"/>
        <v>26.041666666666668</v>
      </c>
      <c r="G32" s="23">
        <f t="shared" si="7"/>
        <v>48.358965464076476</v>
      </c>
      <c r="H32" s="23">
        <f t="shared" si="8"/>
        <v>3.7243678692568594</v>
      </c>
      <c r="I32" s="21" t="str">
        <f t="shared" si="9"/>
        <v/>
      </c>
      <c r="J32" s="14" t="str">
        <f t="shared" si="10"/>
        <v>Below Mean</v>
      </c>
      <c r="K32" s="14" t="str">
        <f t="shared" si="11"/>
        <v>Up</v>
      </c>
      <c r="L32" s="13"/>
      <c r="M32" s="14" t="e">
        <f t="shared" si="12"/>
        <v>#N/A</v>
      </c>
      <c r="N32" s="14" t="e">
        <f t="shared" si="13"/>
        <v>#N/A</v>
      </c>
      <c r="O32" s="14" t="e">
        <f t="shared" si="14"/>
        <v>#N/A</v>
      </c>
      <c r="P32" s="14" t="e">
        <f t="shared" si="15"/>
        <v>#N/A</v>
      </c>
    </row>
    <row r="33" spans="2:16" x14ac:dyDescent="0.35">
      <c r="B33" s="22" t="s">
        <v>49</v>
      </c>
      <c r="C33" s="13">
        <v>25</v>
      </c>
      <c r="D33" s="15">
        <f t="shared" si="2"/>
        <v>2</v>
      </c>
      <c r="E33" s="23">
        <f t="shared" si="5"/>
        <v>8.3913043478260878</v>
      </c>
      <c r="F33" s="23">
        <f t="shared" si="6"/>
        <v>26.041666666666668</v>
      </c>
      <c r="G33" s="23">
        <f t="shared" si="7"/>
        <v>48.358965464076476</v>
      </c>
      <c r="H33" s="23">
        <f t="shared" si="8"/>
        <v>3.7243678692568594</v>
      </c>
      <c r="I33" s="21" t="str">
        <f t="shared" si="9"/>
        <v/>
      </c>
      <c r="J33" s="14" t="str">
        <f t="shared" si="10"/>
        <v>Below Mean</v>
      </c>
      <c r="K33" s="14" t="str">
        <f t="shared" si="11"/>
        <v>Up</v>
      </c>
      <c r="L33" s="13"/>
      <c r="M33" s="14" t="e">
        <f t="shared" si="12"/>
        <v>#N/A</v>
      </c>
      <c r="N33" s="14" t="e">
        <f t="shared" si="13"/>
        <v>#N/A</v>
      </c>
      <c r="O33" s="14" t="e">
        <f t="shared" si="14"/>
        <v>#N/A</v>
      </c>
      <c r="P33" s="14" t="e">
        <f t="shared" si="15"/>
        <v>#N/A</v>
      </c>
    </row>
    <row r="34" spans="2:16" x14ac:dyDescent="0.35">
      <c r="B34" s="22" t="s">
        <v>50</v>
      </c>
      <c r="C34" s="13">
        <v>29</v>
      </c>
      <c r="D34" s="15">
        <f t="shared" si="2"/>
        <v>4</v>
      </c>
      <c r="E34" s="23">
        <f t="shared" si="5"/>
        <v>8.3913043478260878</v>
      </c>
      <c r="F34" s="23">
        <f t="shared" si="6"/>
        <v>26.041666666666668</v>
      </c>
      <c r="G34" s="23">
        <f t="shared" si="7"/>
        <v>48.358965464076476</v>
      </c>
      <c r="H34" s="23">
        <f t="shared" si="8"/>
        <v>3.7243678692568594</v>
      </c>
      <c r="I34" s="21" t="str">
        <f t="shared" si="9"/>
        <v/>
      </c>
      <c r="J34" s="14" t="str">
        <f t="shared" si="10"/>
        <v>Above Mean</v>
      </c>
      <c r="K34" s="14" t="str">
        <f t="shared" si="11"/>
        <v>Up</v>
      </c>
      <c r="L34" s="13"/>
      <c r="M34" s="14" t="e">
        <f t="shared" si="12"/>
        <v>#N/A</v>
      </c>
      <c r="N34" s="14" t="e">
        <f t="shared" si="13"/>
        <v>#N/A</v>
      </c>
      <c r="O34" s="14" t="e">
        <f t="shared" si="14"/>
        <v>#N/A</v>
      </c>
      <c r="P34" s="14" t="e">
        <f t="shared" si="15"/>
        <v>#N/A</v>
      </c>
    </row>
    <row r="35" spans="2:16" x14ac:dyDescent="0.35">
      <c r="B35" s="22" t="s">
        <v>51</v>
      </c>
      <c r="C35" s="13">
        <v>15</v>
      </c>
      <c r="D35" s="15">
        <f t="shared" si="2"/>
        <v>14</v>
      </c>
      <c r="E35" s="23">
        <f t="shared" si="5"/>
        <v>8.3913043478260878</v>
      </c>
      <c r="F35" s="23">
        <f t="shared" si="6"/>
        <v>26.041666666666668</v>
      </c>
      <c r="G35" s="23">
        <f t="shared" si="7"/>
        <v>48.358965464076476</v>
      </c>
      <c r="H35" s="23">
        <f t="shared" si="8"/>
        <v>3.7243678692568594</v>
      </c>
      <c r="I35" s="21" t="str">
        <f t="shared" si="9"/>
        <v/>
      </c>
      <c r="J35" s="14" t="str">
        <f t="shared" si="10"/>
        <v>Below Mean</v>
      </c>
      <c r="K35" s="14" t="str">
        <f t="shared" si="11"/>
        <v>Down</v>
      </c>
      <c r="L35" s="13"/>
      <c r="M35" s="14" t="e">
        <f t="shared" si="12"/>
        <v>#N/A</v>
      </c>
      <c r="N35" s="14" t="e">
        <f t="shared" si="13"/>
        <v>#N/A</v>
      </c>
      <c r="O35" s="14" t="e">
        <f t="shared" si="14"/>
        <v>#N/A</v>
      </c>
      <c r="P35" s="14" t="e">
        <f t="shared" si="15"/>
        <v>#N/A</v>
      </c>
    </row>
    <row r="36" spans="2:16" x14ac:dyDescent="0.35">
      <c r="B36" s="22" t="s">
        <v>52</v>
      </c>
      <c r="C36" s="13">
        <v>36</v>
      </c>
      <c r="D36" s="15">
        <f t="shared" si="2"/>
        <v>21</v>
      </c>
      <c r="E36" s="23">
        <f t="shared" si="5"/>
        <v>8.3913043478260878</v>
      </c>
      <c r="F36" s="23">
        <f t="shared" si="6"/>
        <v>26.041666666666668</v>
      </c>
      <c r="G36" s="23">
        <f t="shared" si="7"/>
        <v>48.358965464076476</v>
      </c>
      <c r="H36" s="23">
        <f t="shared" si="8"/>
        <v>3.7243678692568594</v>
      </c>
      <c r="I36" s="21" t="str">
        <f t="shared" si="9"/>
        <v/>
      </c>
      <c r="J36" s="14" t="str">
        <f t="shared" si="10"/>
        <v>Above Mean</v>
      </c>
      <c r="K36" s="14" t="str">
        <f t="shared" si="11"/>
        <v>Up</v>
      </c>
      <c r="L36" s="13"/>
      <c r="M36" s="14" t="e">
        <f t="shared" si="12"/>
        <v>#N/A</v>
      </c>
      <c r="N36" s="14" t="e">
        <f t="shared" si="13"/>
        <v>#N/A</v>
      </c>
      <c r="O36" s="14" t="e">
        <f t="shared" si="14"/>
        <v>#N/A</v>
      </c>
      <c r="P36" s="14" t="e">
        <f t="shared" si="15"/>
        <v>#N/A</v>
      </c>
    </row>
    <row r="37" spans="2:16" x14ac:dyDescent="0.35">
      <c r="B37" s="22" t="s">
        <v>53</v>
      </c>
      <c r="C37" s="13">
        <v>15</v>
      </c>
      <c r="D37" s="15">
        <f t="shared" si="2"/>
        <v>21</v>
      </c>
      <c r="E37" s="23">
        <f t="shared" si="5"/>
        <v>8.3913043478260878</v>
      </c>
      <c r="F37" s="23">
        <f t="shared" si="6"/>
        <v>26.041666666666668</v>
      </c>
      <c r="G37" s="23">
        <f t="shared" si="7"/>
        <v>48.358965464076476</v>
      </c>
      <c r="H37" s="23">
        <f t="shared" si="8"/>
        <v>3.7243678692568594</v>
      </c>
      <c r="I37" s="21" t="str">
        <f t="shared" si="9"/>
        <v/>
      </c>
      <c r="J37" s="14" t="str">
        <f t="shared" si="10"/>
        <v>Below Mean</v>
      </c>
      <c r="K37" s="14" t="str">
        <f t="shared" si="11"/>
        <v>Down</v>
      </c>
      <c r="L37" s="13"/>
      <c r="M37" s="14" t="e">
        <f t="shared" si="12"/>
        <v>#N/A</v>
      </c>
      <c r="N37" s="14" t="e">
        <f t="shared" si="13"/>
        <v>#N/A</v>
      </c>
      <c r="O37" s="14" t="e">
        <f t="shared" si="14"/>
        <v>#N/A</v>
      </c>
      <c r="P37" s="14" t="e">
        <f t="shared" si="15"/>
        <v>#N/A</v>
      </c>
    </row>
    <row r="38" spans="2:16" x14ac:dyDescent="0.35">
      <c r="B38" s="22" t="s">
        <v>54</v>
      </c>
      <c r="C38" s="13">
        <v>20</v>
      </c>
      <c r="D38" s="15">
        <f t="shared" si="2"/>
        <v>5</v>
      </c>
      <c r="E38" s="23">
        <f t="shared" si="5"/>
        <v>8.3913043478260878</v>
      </c>
      <c r="F38" s="23">
        <f t="shared" si="6"/>
        <v>26.041666666666668</v>
      </c>
      <c r="G38" s="23">
        <f t="shared" si="7"/>
        <v>48.358965464076476</v>
      </c>
      <c r="H38" s="23">
        <f t="shared" si="8"/>
        <v>3.7243678692568594</v>
      </c>
      <c r="I38" s="21" t="str">
        <f t="shared" si="9"/>
        <v/>
      </c>
      <c r="J38" s="14" t="str">
        <f t="shared" si="10"/>
        <v>Below Mean</v>
      </c>
      <c r="K38" s="14" t="str">
        <f t="shared" si="11"/>
        <v>Up</v>
      </c>
      <c r="L38" s="13"/>
      <c r="M38" s="14" t="e">
        <f t="shared" si="12"/>
        <v>#N/A</v>
      </c>
      <c r="N38" s="14" t="e">
        <f t="shared" si="13"/>
        <v>#N/A</v>
      </c>
      <c r="O38" s="14" t="e">
        <f t="shared" si="14"/>
        <v>#N/A</v>
      </c>
      <c r="P38" s="14" t="e">
        <f t="shared" si="15"/>
        <v>#N/A</v>
      </c>
    </row>
    <row r="39" spans="2:16" x14ac:dyDescent="0.35">
      <c r="B39" s="22" t="s">
        <v>55</v>
      </c>
      <c r="C39" s="13">
        <v>27</v>
      </c>
      <c r="D39" s="15">
        <f t="shared" si="2"/>
        <v>7</v>
      </c>
      <c r="E39" s="23">
        <f t="shared" si="5"/>
        <v>8.3913043478260878</v>
      </c>
      <c r="F39" s="23">
        <f t="shared" si="6"/>
        <v>26.041666666666668</v>
      </c>
      <c r="G39" s="23">
        <f t="shared" si="7"/>
        <v>48.358965464076476</v>
      </c>
      <c r="H39" s="23">
        <f t="shared" si="8"/>
        <v>3.7243678692568594</v>
      </c>
      <c r="I39" s="21" t="str">
        <f t="shared" si="9"/>
        <v/>
      </c>
      <c r="J39" s="14" t="str">
        <f t="shared" si="10"/>
        <v>Above Mean</v>
      </c>
      <c r="K39" s="14" t="str">
        <f t="shared" si="11"/>
        <v>Up</v>
      </c>
      <c r="L39" s="13"/>
      <c r="M39" s="14" t="e">
        <f t="shared" si="12"/>
        <v>#N/A</v>
      </c>
      <c r="N39" s="14" t="e">
        <f t="shared" si="13"/>
        <v>#N/A</v>
      </c>
      <c r="O39" s="14" t="e">
        <f t="shared" si="14"/>
        <v>#N/A</v>
      </c>
      <c r="P39" s="14" t="e">
        <f t="shared" si="15"/>
        <v>#N/A</v>
      </c>
    </row>
    <row r="40" spans="2:16" x14ac:dyDescent="0.35">
      <c r="B40" s="22" t="s">
        <v>56</v>
      </c>
      <c r="C40" s="13">
        <v>26</v>
      </c>
      <c r="D40" s="15">
        <f t="shared" si="2"/>
        <v>1</v>
      </c>
      <c r="E40" s="23">
        <f t="shared" si="5"/>
        <v>8.3913043478260878</v>
      </c>
      <c r="F40" s="23">
        <f t="shared" si="6"/>
        <v>26.041666666666668</v>
      </c>
      <c r="G40" s="23">
        <f t="shared" si="7"/>
        <v>48.358965464076476</v>
      </c>
      <c r="H40" s="23">
        <f t="shared" si="8"/>
        <v>3.7243678692568594</v>
      </c>
      <c r="I40" s="21" t="str">
        <f t="shared" si="9"/>
        <v/>
      </c>
      <c r="J40" s="14" t="str">
        <f t="shared" si="10"/>
        <v>Below Mean</v>
      </c>
      <c r="K40" s="14" t="str">
        <f t="shared" si="11"/>
        <v>Down</v>
      </c>
      <c r="L40" s="13"/>
      <c r="M40" s="14" t="e">
        <f t="shared" si="12"/>
        <v>#N/A</v>
      </c>
      <c r="N40" s="14" t="e">
        <f t="shared" si="13"/>
        <v>#N/A</v>
      </c>
      <c r="O40" s="14" t="e">
        <f t="shared" si="14"/>
        <v>#N/A</v>
      </c>
      <c r="P40" s="14" t="e">
        <f t="shared" si="15"/>
        <v>#N/A</v>
      </c>
    </row>
    <row r="41" spans="2:16" x14ac:dyDescent="0.35">
      <c r="B41" s="22" t="s">
        <v>57</v>
      </c>
      <c r="C41" s="13">
        <v>26</v>
      </c>
      <c r="D41" s="15">
        <f t="shared" si="2"/>
        <v>0</v>
      </c>
      <c r="E41" s="23">
        <f t="shared" si="5"/>
        <v>8.3913043478260878</v>
      </c>
      <c r="F41" s="23">
        <f t="shared" si="6"/>
        <v>26.041666666666668</v>
      </c>
      <c r="G41" s="23">
        <f t="shared" si="7"/>
        <v>48.358965464076476</v>
      </c>
      <c r="H41" s="23">
        <f t="shared" si="8"/>
        <v>3.7243678692568594</v>
      </c>
      <c r="I41" s="21" t="str">
        <f t="shared" si="9"/>
        <v/>
      </c>
      <c r="J41" s="14" t="str">
        <f t="shared" si="10"/>
        <v>Below Mean</v>
      </c>
      <c r="K41" s="14" t="str">
        <f t="shared" si="11"/>
        <v/>
      </c>
      <c r="L41" s="13"/>
      <c r="M41" s="14" t="e">
        <f t="shared" si="12"/>
        <v>#N/A</v>
      </c>
      <c r="N41" s="14" t="e">
        <f t="shared" si="13"/>
        <v>#N/A</v>
      </c>
      <c r="O41" s="14" t="e">
        <f t="shared" si="14"/>
        <v>#N/A</v>
      </c>
      <c r="P41" s="14" t="e">
        <f t="shared" si="15"/>
        <v>#N/A</v>
      </c>
    </row>
    <row r="42" spans="2:16" x14ac:dyDescent="0.35">
      <c r="B42" s="22" t="s">
        <v>58</v>
      </c>
      <c r="C42" s="13">
        <v>30</v>
      </c>
      <c r="D42" s="15">
        <f t="shared" si="2"/>
        <v>4</v>
      </c>
      <c r="E42" s="23">
        <f t="shared" si="5"/>
        <v>8.3913043478260878</v>
      </c>
      <c r="F42" s="23">
        <f t="shared" si="6"/>
        <v>26.041666666666668</v>
      </c>
      <c r="G42" s="23">
        <f t="shared" si="7"/>
        <v>48.358965464076476</v>
      </c>
      <c r="H42" s="23">
        <f t="shared" si="8"/>
        <v>3.7243678692568594</v>
      </c>
      <c r="I42" s="21" t="str">
        <f t="shared" si="9"/>
        <v/>
      </c>
      <c r="J42" s="14" t="str">
        <f t="shared" si="10"/>
        <v>Above Mean</v>
      </c>
      <c r="K42" s="14" t="str">
        <f t="shared" si="11"/>
        <v>Up</v>
      </c>
      <c r="L42" s="13"/>
      <c r="M42" s="14" t="e">
        <f t="shared" si="12"/>
        <v>#N/A</v>
      </c>
      <c r="N42" s="14" t="e">
        <f t="shared" si="13"/>
        <v>#N/A</v>
      </c>
      <c r="O42" s="14" t="e">
        <f t="shared" si="14"/>
        <v>#N/A</v>
      </c>
      <c r="P42" s="14" t="e">
        <f t="shared" si="15"/>
        <v>#N/A</v>
      </c>
    </row>
    <row r="43" spans="2:16" x14ac:dyDescent="0.35">
      <c r="B43" s="22" t="s">
        <v>59</v>
      </c>
      <c r="C43" s="13">
        <v>23</v>
      </c>
      <c r="D43" s="15">
        <f t="shared" si="2"/>
        <v>7</v>
      </c>
      <c r="E43" s="23">
        <f t="shared" si="5"/>
        <v>8.3913043478260878</v>
      </c>
      <c r="F43" s="23">
        <f t="shared" si="6"/>
        <v>26.041666666666668</v>
      </c>
      <c r="G43" s="23">
        <f t="shared" si="7"/>
        <v>48.358965464076476</v>
      </c>
      <c r="H43" s="23">
        <f t="shared" si="8"/>
        <v>3.7243678692568594</v>
      </c>
      <c r="I43" s="21" t="str">
        <f t="shared" si="9"/>
        <v/>
      </c>
      <c r="J43" s="14" t="str">
        <f t="shared" si="10"/>
        <v>Below Mean</v>
      </c>
      <c r="K43" s="14" t="str">
        <f t="shared" si="11"/>
        <v>Down</v>
      </c>
      <c r="L43" s="13"/>
      <c r="M43" s="14" t="e">
        <f t="shared" si="12"/>
        <v>#N/A</v>
      </c>
      <c r="N43" s="14" t="e">
        <f t="shared" si="13"/>
        <v>#N/A</v>
      </c>
      <c r="O43" s="14" t="e">
        <f t="shared" si="14"/>
        <v>#N/A</v>
      </c>
      <c r="P43" s="14" t="e">
        <f t="shared" si="15"/>
        <v>#N/A</v>
      </c>
    </row>
    <row r="44" spans="2:16" x14ac:dyDescent="0.35">
      <c r="B44" s="22" t="s">
        <v>60</v>
      </c>
      <c r="C44" s="13">
        <v>13</v>
      </c>
      <c r="D44" s="15">
        <f t="shared" si="2"/>
        <v>10</v>
      </c>
      <c r="E44" s="23">
        <f t="shared" si="5"/>
        <v>8.3913043478260878</v>
      </c>
      <c r="F44" s="23">
        <f t="shared" si="6"/>
        <v>26.041666666666668</v>
      </c>
      <c r="G44" s="23">
        <f t="shared" si="7"/>
        <v>48.358965464076476</v>
      </c>
      <c r="H44" s="23">
        <f t="shared" si="8"/>
        <v>3.7243678692568594</v>
      </c>
      <c r="I44" s="21" t="str">
        <f t="shared" si="9"/>
        <v/>
      </c>
      <c r="J44" s="14" t="str">
        <f t="shared" si="10"/>
        <v>Below Mean</v>
      </c>
      <c r="K44" s="14" t="str">
        <f t="shared" si="11"/>
        <v>Down</v>
      </c>
      <c r="L44" s="13"/>
      <c r="M44" s="14" t="e">
        <f t="shared" si="12"/>
        <v>#N/A</v>
      </c>
      <c r="N44" s="14" t="e">
        <f t="shared" si="13"/>
        <v>#N/A</v>
      </c>
      <c r="O44" s="14" t="e">
        <f t="shared" si="14"/>
        <v>#N/A</v>
      </c>
      <c r="P44" s="14" t="e">
        <f t="shared" si="15"/>
        <v>#N/A</v>
      </c>
    </row>
    <row r="45" spans="2:16" x14ac:dyDescent="0.35">
      <c r="B45" s="22" t="s">
        <v>61</v>
      </c>
      <c r="C45" s="13">
        <v>27</v>
      </c>
      <c r="D45" s="15">
        <f t="shared" si="2"/>
        <v>14</v>
      </c>
      <c r="E45" s="23">
        <f t="shared" si="5"/>
        <v>8.3913043478260878</v>
      </c>
      <c r="F45" s="23">
        <f t="shared" si="6"/>
        <v>26.041666666666668</v>
      </c>
      <c r="G45" s="23">
        <f t="shared" si="7"/>
        <v>48.358965464076476</v>
      </c>
      <c r="H45" s="23">
        <f t="shared" si="8"/>
        <v>3.7243678692568594</v>
      </c>
      <c r="I45" s="21" t="str">
        <f t="shared" si="9"/>
        <v/>
      </c>
      <c r="J45" s="14" t="str">
        <f t="shared" si="10"/>
        <v>Above Mean</v>
      </c>
      <c r="K45" s="14" t="str">
        <f t="shared" si="11"/>
        <v>Up</v>
      </c>
      <c r="L45" s="13"/>
      <c r="M45" s="14" t="e">
        <f t="shared" si="12"/>
        <v>#N/A</v>
      </c>
      <c r="N45" s="14" t="e">
        <f t="shared" si="13"/>
        <v>#N/A</v>
      </c>
      <c r="O45" s="14" t="e">
        <f t="shared" si="14"/>
        <v>#N/A</v>
      </c>
      <c r="P45" s="14" t="e">
        <f t="shared" si="15"/>
        <v>#N/A</v>
      </c>
    </row>
    <row r="46" spans="2:16" x14ac:dyDescent="0.35">
      <c r="B46" s="22" t="s">
        <v>62</v>
      </c>
      <c r="C46" s="13">
        <v>20</v>
      </c>
      <c r="D46" s="15">
        <f t="shared" si="2"/>
        <v>7</v>
      </c>
      <c r="E46" s="23">
        <f t="shared" si="5"/>
        <v>8.3913043478260878</v>
      </c>
      <c r="F46" s="23">
        <f t="shared" si="6"/>
        <v>26.041666666666668</v>
      </c>
      <c r="G46" s="23">
        <f t="shared" si="7"/>
        <v>48.358965464076476</v>
      </c>
      <c r="H46" s="23">
        <f t="shared" si="8"/>
        <v>3.7243678692568594</v>
      </c>
      <c r="I46" s="21" t="str">
        <f t="shared" si="9"/>
        <v/>
      </c>
      <c r="J46" s="14" t="str">
        <f t="shared" si="10"/>
        <v>Below Mean</v>
      </c>
      <c r="K46" s="14" t="str">
        <f t="shared" si="11"/>
        <v>Down</v>
      </c>
      <c r="L46" s="13"/>
      <c r="M46" s="14" t="e">
        <f t="shared" si="12"/>
        <v>#N/A</v>
      </c>
      <c r="N46" s="14" t="e">
        <f t="shared" si="13"/>
        <v>#N/A</v>
      </c>
      <c r="O46" s="14" t="e">
        <f t="shared" si="14"/>
        <v>#N/A</v>
      </c>
      <c r="P46" s="14" t="e">
        <f t="shared" si="15"/>
        <v>#N/A</v>
      </c>
    </row>
    <row r="47" spans="2:16" x14ac:dyDescent="0.35">
      <c r="B47" s="22" t="s">
        <v>63</v>
      </c>
      <c r="C47" s="13">
        <v>28</v>
      </c>
      <c r="D47" s="15">
        <f t="shared" si="2"/>
        <v>8</v>
      </c>
      <c r="E47" s="23">
        <f t="shared" si="5"/>
        <v>8.3913043478260878</v>
      </c>
      <c r="F47" s="23">
        <f t="shared" si="6"/>
        <v>26.041666666666668</v>
      </c>
      <c r="G47" s="23">
        <f t="shared" si="7"/>
        <v>48.358965464076476</v>
      </c>
      <c r="H47" s="23">
        <f t="shared" si="8"/>
        <v>3.7243678692568594</v>
      </c>
      <c r="I47" s="21" t="str">
        <f t="shared" si="9"/>
        <v/>
      </c>
      <c r="J47" s="14" t="str">
        <f t="shared" si="10"/>
        <v>Above Mean</v>
      </c>
      <c r="K47" s="14" t="str">
        <f t="shared" si="11"/>
        <v>Up</v>
      </c>
      <c r="L47" s="13"/>
      <c r="M47" s="14" t="e">
        <f t="shared" si="12"/>
        <v>#N/A</v>
      </c>
      <c r="N47" s="14" t="e">
        <f t="shared" si="13"/>
        <v>#N/A</v>
      </c>
      <c r="O47" s="14" t="e">
        <f t="shared" si="14"/>
        <v>#N/A</v>
      </c>
      <c r="P47" s="14" t="e">
        <f t="shared" si="15"/>
        <v>#N/A</v>
      </c>
    </row>
    <row r="48" spans="2:16" x14ac:dyDescent="0.35">
      <c r="B48" s="22" t="s">
        <v>64</v>
      </c>
      <c r="C48" s="13">
        <v>26</v>
      </c>
      <c r="D48" s="15">
        <f t="shared" si="2"/>
        <v>2</v>
      </c>
      <c r="E48" s="23">
        <f t="shared" si="5"/>
        <v>8.3913043478260878</v>
      </c>
      <c r="F48" s="23">
        <f t="shared" si="6"/>
        <v>26.041666666666668</v>
      </c>
      <c r="G48" s="23">
        <f t="shared" si="7"/>
        <v>48.358965464076476</v>
      </c>
      <c r="H48" s="23">
        <f t="shared" si="8"/>
        <v>3.7243678692568594</v>
      </c>
      <c r="I48" s="21" t="str">
        <f t="shared" si="9"/>
        <v/>
      </c>
      <c r="J48" s="14" t="str">
        <f t="shared" si="10"/>
        <v>Below Mean</v>
      </c>
      <c r="K48" s="14" t="str">
        <f t="shared" si="11"/>
        <v>Down</v>
      </c>
      <c r="L48" s="13"/>
      <c r="M48" s="14" t="e">
        <f t="shared" si="12"/>
        <v>#N/A</v>
      </c>
      <c r="N48" s="14" t="e">
        <f t="shared" si="13"/>
        <v>#N/A</v>
      </c>
      <c r="O48" s="14" t="e">
        <f t="shared" si="14"/>
        <v>#N/A</v>
      </c>
      <c r="P48" s="14" t="e">
        <f t="shared" si="15"/>
        <v>#N/A</v>
      </c>
    </row>
    <row r="49" spans="2:16" x14ac:dyDescent="0.35">
      <c r="B49" s="22" t="s">
        <v>65</v>
      </c>
      <c r="C49" s="13">
        <v>22</v>
      </c>
      <c r="D49" s="15">
        <f t="shared" si="2"/>
        <v>4</v>
      </c>
      <c r="E49" s="23">
        <f t="shared" si="5"/>
        <v>8.3913043478260878</v>
      </c>
      <c r="F49" s="23">
        <f t="shared" si="6"/>
        <v>26.041666666666668</v>
      </c>
      <c r="G49" s="23">
        <f t="shared" si="7"/>
        <v>48.358965464076476</v>
      </c>
      <c r="H49" s="23">
        <f t="shared" si="8"/>
        <v>3.7243678692568594</v>
      </c>
      <c r="I49" s="21" t="str">
        <f t="shared" si="9"/>
        <v/>
      </c>
      <c r="J49" s="14" t="str">
        <f t="shared" si="10"/>
        <v>Below Mean</v>
      </c>
      <c r="K49" s="14" t="str">
        <f t="shared" si="11"/>
        <v>Down</v>
      </c>
      <c r="L49" s="13"/>
      <c r="M49" s="14" t="e">
        <f t="shared" si="12"/>
        <v>#N/A</v>
      </c>
      <c r="N49" s="14" t="e">
        <f t="shared" si="13"/>
        <v>#N/A</v>
      </c>
      <c r="O49" s="14" t="e">
        <f t="shared" si="14"/>
        <v>#N/A</v>
      </c>
      <c r="P49" s="14" t="e">
        <f t="shared" si="15"/>
        <v>#N/A</v>
      </c>
    </row>
    <row r="50" spans="2:16" x14ac:dyDescent="0.35">
      <c r="B50" s="22" t="s">
        <v>66</v>
      </c>
      <c r="C50" s="13">
        <v>32</v>
      </c>
      <c r="D50" s="15">
        <f t="shared" si="2"/>
        <v>10</v>
      </c>
      <c r="E50" s="23">
        <f t="shared" si="5"/>
        <v>8.3913043478260878</v>
      </c>
      <c r="F50" s="23">
        <f t="shared" si="6"/>
        <v>26.041666666666668</v>
      </c>
      <c r="G50" s="23">
        <f t="shared" si="7"/>
        <v>48.358965464076476</v>
      </c>
      <c r="H50" s="23">
        <f t="shared" si="8"/>
        <v>3.7243678692568594</v>
      </c>
      <c r="I50" s="21" t="str">
        <f t="shared" si="9"/>
        <v/>
      </c>
      <c r="J50" s="14" t="str">
        <f t="shared" si="10"/>
        <v>Above Mean</v>
      </c>
      <c r="K50" s="14" t="str">
        <f t="shared" si="11"/>
        <v>Up</v>
      </c>
      <c r="L50" s="13"/>
      <c r="M50" s="14" t="e">
        <f t="shared" si="12"/>
        <v>#N/A</v>
      </c>
      <c r="N50" s="14" t="e">
        <f t="shared" si="13"/>
        <v>#N/A</v>
      </c>
      <c r="O50" s="14" t="e">
        <f t="shared" si="14"/>
        <v>#N/A</v>
      </c>
      <c r="P50" s="14" t="e">
        <f t="shared" si="15"/>
        <v>#N/A</v>
      </c>
    </row>
    <row r="51" spans="2:16" x14ac:dyDescent="0.35">
      <c r="B51" s="22" t="s">
        <v>67</v>
      </c>
      <c r="C51" s="13">
        <v>18</v>
      </c>
      <c r="D51" s="15">
        <f t="shared" si="2"/>
        <v>14</v>
      </c>
      <c r="E51" s="23">
        <f t="shared" si="5"/>
        <v>8.3913043478260878</v>
      </c>
      <c r="F51" s="23">
        <f t="shared" si="6"/>
        <v>26.041666666666668</v>
      </c>
      <c r="G51" s="23">
        <f t="shared" si="7"/>
        <v>48.358965464076476</v>
      </c>
      <c r="H51" s="23">
        <f t="shared" si="8"/>
        <v>3.7243678692568594</v>
      </c>
      <c r="I51" s="21" t="str">
        <f t="shared" si="9"/>
        <v/>
      </c>
      <c r="J51" s="14" t="str">
        <f t="shared" si="10"/>
        <v>Below Mean</v>
      </c>
      <c r="K51" s="14" t="str">
        <f t="shared" si="11"/>
        <v>Down</v>
      </c>
      <c r="L51" s="13"/>
      <c r="M51" s="14" t="e">
        <f t="shared" si="12"/>
        <v>#N/A</v>
      </c>
      <c r="N51" s="14" t="e">
        <f t="shared" si="13"/>
        <v>#N/A</v>
      </c>
      <c r="O51" s="14" t="e">
        <f t="shared" si="14"/>
        <v>#N/A</v>
      </c>
      <c r="P51" s="14" t="e">
        <f t="shared" si="15"/>
        <v>#N/A</v>
      </c>
    </row>
    <row r="52" spans="2:16" x14ac:dyDescent="0.35">
      <c r="B52" s="22" t="s">
        <v>68</v>
      </c>
      <c r="C52" s="13">
        <v>25</v>
      </c>
      <c r="D52" s="15">
        <f t="shared" si="2"/>
        <v>7</v>
      </c>
      <c r="E52" s="23">
        <f t="shared" si="5"/>
        <v>8.3913043478260878</v>
      </c>
      <c r="F52" s="23">
        <f t="shared" si="6"/>
        <v>26.041666666666668</v>
      </c>
      <c r="G52" s="23">
        <f t="shared" si="7"/>
        <v>48.358965464076476</v>
      </c>
      <c r="H52" s="23">
        <f t="shared" si="8"/>
        <v>3.7243678692568594</v>
      </c>
      <c r="I52" s="21" t="str">
        <f t="shared" si="9"/>
        <v/>
      </c>
      <c r="J52" s="14" t="str">
        <f t="shared" si="10"/>
        <v>Below Mean</v>
      </c>
      <c r="K52" s="14" t="str">
        <f t="shared" si="11"/>
        <v>Up</v>
      </c>
      <c r="L52" s="13"/>
      <c r="M52" s="14" t="e">
        <f t="shared" si="12"/>
        <v>#N/A</v>
      </c>
      <c r="N52" s="14" t="e">
        <f t="shared" si="13"/>
        <v>#N/A</v>
      </c>
      <c r="O52" s="14" t="e">
        <f t="shared" si="14"/>
        <v>#N/A</v>
      </c>
      <c r="P52" s="14" t="e">
        <f t="shared" si="15"/>
        <v>#N/A</v>
      </c>
    </row>
    <row r="53" spans="2:16" x14ac:dyDescent="0.35">
      <c r="B53" s="22" t="s">
        <v>69</v>
      </c>
      <c r="C53" s="13">
        <v>28</v>
      </c>
      <c r="D53" s="15">
        <f t="shared" si="2"/>
        <v>3</v>
      </c>
      <c r="E53" s="23">
        <f t="shared" si="5"/>
        <v>8.3913043478260878</v>
      </c>
      <c r="F53" s="23">
        <f t="shared" si="6"/>
        <v>26.041666666666668</v>
      </c>
      <c r="G53" s="23">
        <f t="shared" si="7"/>
        <v>48.358965464076476</v>
      </c>
      <c r="H53" s="23">
        <f t="shared" si="8"/>
        <v>3.7243678692568594</v>
      </c>
      <c r="I53" s="21" t="str">
        <f t="shared" si="9"/>
        <v/>
      </c>
      <c r="J53" s="14" t="str">
        <f t="shared" si="10"/>
        <v>Above Mean</v>
      </c>
      <c r="K53" s="14" t="str">
        <f t="shared" si="11"/>
        <v>Up</v>
      </c>
      <c r="L53" s="13"/>
      <c r="M53" s="14" t="e">
        <f t="shared" si="12"/>
        <v>#N/A</v>
      </c>
      <c r="N53" s="14" t="e">
        <f t="shared" si="13"/>
        <v>#N/A</v>
      </c>
      <c r="O53" s="14" t="e">
        <f t="shared" si="14"/>
        <v>#N/A</v>
      </c>
      <c r="P53" s="14" t="e">
        <f t="shared" si="15"/>
        <v>#N/A</v>
      </c>
    </row>
    <row r="54" spans="2:16" x14ac:dyDescent="0.35">
      <c r="B54" s="22" t="s">
        <v>70</v>
      </c>
      <c r="C54" s="13">
        <v>50</v>
      </c>
      <c r="D54" s="15">
        <f t="shared" si="2"/>
        <v>22</v>
      </c>
      <c r="E54" s="23">
        <f t="shared" si="5"/>
        <v>8.3913043478260878</v>
      </c>
      <c r="F54" s="23">
        <f t="shared" si="6"/>
        <v>26.041666666666668</v>
      </c>
      <c r="G54" s="23">
        <f t="shared" si="7"/>
        <v>48.358965464076476</v>
      </c>
      <c r="H54" s="23">
        <f t="shared" si="8"/>
        <v>3.7243678692568594</v>
      </c>
      <c r="I54" s="21" t="str">
        <f t="shared" si="9"/>
        <v>Above UCL</v>
      </c>
      <c r="J54" s="14" t="str">
        <f t="shared" si="10"/>
        <v>Above Mean</v>
      </c>
      <c r="K54" s="14" t="str">
        <f t="shared" si="11"/>
        <v>Up</v>
      </c>
      <c r="L54" s="13"/>
      <c r="M54" s="14" t="e">
        <f t="shared" si="12"/>
        <v>#N/A</v>
      </c>
      <c r="N54" s="14" t="e">
        <f t="shared" si="13"/>
        <v>#N/A</v>
      </c>
      <c r="O54" s="14" t="e">
        <f t="shared" si="14"/>
        <v>#N/A</v>
      </c>
      <c r="P54" s="14" t="e">
        <f t="shared" si="15"/>
        <v>#N/A</v>
      </c>
    </row>
    <row r="55" spans="2:16" x14ac:dyDescent="0.35">
      <c r="B55" s="22" t="s">
        <v>71</v>
      </c>
      <c r="C55" s="13">
        <v>57</v>
      </c>
      <c r="D55" s="15">
        <f t="shared" si="2"/>
        <v>7</v>
      </c>
      <c r="E55" s="23">
        <f t="shared" si="5"/>
        <v>8.3913043478260878</v>
      </c>
      <c r="F55" s="23">
        <f t="shared" si="6"/>
        <v>26.041666666666668</v>
      </c>
      <c r="G55" s="23">
        <f t="shared" si="7"/>
        <v>48.358965464076476</v>
      </c>
      <c r="H55" s="23">
        <f t="shared" si="8"/>
        <v>3.7243678692568594</v>
      </c>
      <c r="I55" s="21" t="str">
        <f t="shared" si="9"/>
        <v>Above UCL</v>
      </c>
      <c r="J55" s="14" t="str">
        <f t="shared" si="10"/>
        <v>Above Mean</v>
      </c>
      <c r="K55" s="14" t="str">
        <f t="shared" si="11"/>
        <v>Up</v>
      </c>
      <c r="L55" s="13"/>
      <c r="M55" s="14" t="e">
        <f t="shared" si="12"/>
        <v>#N/A</v>
      </c>
      <c r="N55" s="14" t="e">
        <f t="shared" si="13"/>
        <v>#N/A</v>
      </c>
      <c r="O55" s="14" t="e">
        <f t="shared" si="14"/>
        <v>#N/A</v>
      </c>
      <c r="P55" s="14" t="e">
        <f t="shared" si="15"/>
        <v>#N/A</v>
      </c>
    </row>
    <row r="56" spans="2:16" x14ac:dyDescent="0.35">
      <c r="B56" s="22" t="s">
        <v>72</v>
      </c>
      <c r="C56" s="13">
        <v>35</v>
      </c>
      <c r="D56" s="15">
        <f t="shared" si="2"/>
        <v>22</v>
      </c>
      <c r="E56" s="23">
        <f t="shared" si="5"/>
        <v>8.3913043478260878</v>
      </c>
      <c r="F56" s="23">
        <f t="shared" si="6"/>
        <v>26.041666666666668</v>
      </c>
      <c r="G56" s="23">
        <f t="shared" si="7"/>
        <v>48.358965464076476</v>
      </c>
      <c r="H56" s="23">
        <f t="shared" si="8"/>
        <v>3.7243678692568594</v>
      </c>
      <c r="I56" s="21" t="str">
        <f t="shared" si="9"/>
        <v/>
      </c>
      <c r="J56" s="14" t="str">
        <f t="shared" si="10"/>
        <v>Above Mean</v>
      </c>
      <c r="K56" s="14" t="str">
        <f t="shared" si="11"/>
        <v>Down</v>
      </c>
      <c r="L56" s="13"/>
      <c r="M56" s="14" t="e">
        <f t="shared" si="12"/>
        <v>#N/A</v>
      </c>
      <c r="N56" s="14" t="e">
        <f t="shared" si="13"/>
        <v>#N/A</v>
      </c>
      <c r="O56" s="14" t="e">
        <f t="shared" si="14"/>
        <v>#N/A</v>
      </c>
      <c r="P56" s="14" t="e">
        <f t="shared" si="15"/>
        <v>#N/A</v>
      </c>
    </row>
    <row r="57" spans="2:16" x14ac:dyDescent="0.35">
      <c r="B57" s="22" t="s">
        <v>73</v>
      </c>
      <c r="C57" s="13">
        <v>42</v>
      </c>
      <c r="D57" s="15">
        <f t="shared" si="2"/>
        <v>7</v>
      </c>
      <c r="E57" s="23">
        <f t="shared" si="5"/>
        <v>8.3913043478260878</v>
      </c>
      <c r="F57" s="23">
        <f t="shared" si="6"/>
        <v>26.041666666666668</v>
      </c>
      <c r="G57" s="23">
        <f t="shared" si="7"/>
        <v>48.358965464076476</v>
      </c>
      <c r="H57" s="23">
        <f t="shared" si="8"/>
        <v>3.7243678692568594</v>
      </c>
      <c r="I57" s="21" t="str">
        <f t="shared" si="9"/>
        <v/>
      </c>
      <c r="J57" s="14" t="str">
        <f t="shared" si="10"/>
        <v>Above Mean</v>
      </c>
      <c r="K57" s="14" t="str">
        <f t="shared" si="11"/>
        <v>Up</v>
      </c>
      <c r="L57" s="13"/>
      <c r="M57" s="14" t="e">
        <f t="shared" si="12"/>
        <v>#N/A</v>
      </c>
      <c r="N57" s="14" t="e">
        <f t="shared" si="13"/>
        <v>#N/A</v>
      </c>
      <c r="O57" s="14" t="e">
        <f t="shared" si="14"/>
        <v>#N/A</v>
      </c>
      <c r="P57" s="14" t="e">
        <f t="shared" si="15"/>
        <v>#N/A</v>
      </c>
    </row>
    <row r="58" spans="2:16" x14ac:dyDescent="0.35">
      <c r="B58" s="22" t="s">
        <v>74</v>
      </c>
      <c r="C58" s="13">
        <v>40</v>
      </c>
      <c r="D58" s="15">
        <f t="shared" si="2"/>
        <v>2</v>
      </c>
      <c r="E58" s="23">
        <f t="shared" si="5"/>
        <v>8.3913043478260878</v>
      </c>
      <c r="F58" s="23">
        <f t="shared" si="6"/>
        <v>26.041666666666668</v>
      </c>
      <c r="G58" s="23">
        <f t="shared" si="7"/>
        <v>48.358965464076476</v>
      </c>
      <c r="H58" s="23">
        <f t="shared" si="8"/>
        <v>3.7243678692568594</v>
      </c>
      <c r="I58" s="21" t="str">
        <f t="shared" si="9"/>
        <v/>
      </c>
      <c r="J58" s="14" t="str">
        <f t="shared" si="10"/>
        <v>Above Mean</v>
      </c>
      <c r="K58" s="14" t="str">
        <f t="shared" si="11"/>
        <v>Down</v>
      </c>
      <c r="L58" s="13"/>
      <c r="M58" s="14" t="e">
        <f t="shared" si="12"/>
        <v>#N/A</v>
      </c>
      <c r="N58" s="14" t="e">
        <f t="shared" si="13"/>
        <v>#N/A</v>
      </c>
      <c r="O58" s="14" t="e">
        <f t="shared" si="14"/>
        <v>#N/A</v>
      </c>
      <c r="P58" s="14" t="e">
        <f t="shared" si="15"/>
        <v>#N/A</v>
      </c>
    </row>
    <row r="59" spans="2:16" x14ac:dyDescent="0.35">
      <c r="B59" s="22" t="s">
        <v>75</v>
      </c>
      <c r="C59" s="13">
        <v>50</v>
      </c>
      <c r="D59" s="15">
        <f t="shared" si="2"/>
        <v>10</v>
      </c>
      <c r="E59" s="23">
        <f t="shared" si="5"/>
        <v>8.3913043478260878</v>
      </c>
      <c r="F59" s="23">
        <f t="shared" si="6"/>
        <v>26.041666666666668</v>
      </c>
      <c r="G59" s="23">
        <f t="shared" si="7"/>
        <v>48.358965464076476</v>
      </c>
      <c r="H59" s="23">
        <f t="shared" si="8"/>
        <v>3.7243678692568594</v>
      </c>
      <c r="I59" s="21" t="str">
        <f t="shared" si="9"/>
        <v>Above UCL</v>
      </c>
      <c r="J59" s="14" t="str">
        <f t="shared" si="10"/>
        <v>Above Mean</v>
      </c>
      <c r="K59" s="14" t="str">
        <f t="shared" si="11"/>
        <v>Up</v>
      </c>
      <c r="L59" s="13"/>
      <c r="M59" s="14" t="e">
        <f t="shared" si="12"/>
        <v>#N/A</v>
      </c>
      <c r="N59" s="14" t="e">
        <f t="shared" si="13"/>
        <v>#N/A</v>
      </c>
      <c r="O59" s="14" t="e">
        <f t="shared" si="14"/>
        <v>#N/A</v>
      </c>
      <c r="P59" s="14" t="e">
        <f t="shared" si="15"/>
        <v>#N/A</v>
      </c>
    </row>
    <row r="60" spans="2:16" x14ac:dyDescent="0.35">
      <c r="B60" s="22" t="s">
        <v>76</v>
      </c>
      <c r="C60" s="13">
        <v>45</v>
      </c>
      <c r="D60" s="15">
        <f t="shared" si="2"/>
        <v>5</v>
      </c>
      <c r="E60" s="23">
        <f t="shared" si="5"/>
        <v>8.3913043478260878</v>
      </c>
      <c r="F60" s="23">
        <f t="shared" si="6"/>
        <v>26.041666666666668</v>
      </c>
      <c r="G60" s="23">
        <f t="shared" si="7"/>
        <v>48.358965464076476</v>
      </c>
      <c r="H60" s="23">
        <f t="shared" si="8"/>
        <v>3.7243678692568594</v>
      </c>
      <c r="I60" s="21" t="str">
        <f t="shared" si="9"/>
        <v/>
      </c>
      <c r="J60" s="14" t="str">
        <f t="shared" si="10"/>
        <v>Above Mean</v>
      </c>
      <c r="K60" s="14" t="str">
        <f t="shared" si="11"/>
        <v>Down</v>
      </c>
      <c r="L60" s="13"/>
      <c r="M60" s="14" t="e">
        <f t="shared" si="12"/>
        <v>#N/A</v>
      </c>
      <c r="N60" s="14" t="e">
        <f t="shared" si="13"/>
        <v>#N/A</v>
      </c>
      <c r="O60" s="14" t="e">
        <f t="shared" si="14"/>
        <v>#N/A</v>
      </c>
      <c r="P60" s="14" t="e">
        <f t="shared" si="15"/>
        <v>#N/A</v>
      </c>
    </row>
    <row r="61" spans="2:16" x14ac:dyDescent="0.35">
      <c r="B61" s="22" t="s">
        <v>77</v>
      </c>
      <c r="C61" s="13">
        <v>57</v>
      </c>
      <c r="D61" s="15">
        <f t="shared" si="2"/>
        <v>12</v>
      </c>
      <c r="E61" s="23">
        <f t="shared" si="5"/>
        <v>8.3913043478260878</v>
      </c>
      <c r="F61" s="23">
        <f t="shared" si="6"/>
        <v>26.041666666666668</v>
      </c>
      <c r="G61" s="23">
        <f t="shared" si="7"/>
        <v>48.358965464076476</v>
      </c>
      <c r="H61" s="23">
        <f t="shared" si="8"/>
        <v>3.7243678692568594</v>
      </c>
      <c r="I61" s="21" t="str">
        <f t="shared" si="9"/>
        <v>Above UCL</v>
      </c>
      <c r="J61" s="14" t="str">
        <f t="shared" si="10"/>
        <v>Above Mean</v>
      </c>
      <c r="K61" s="14" t="str">
        <f t="shared" si="11"/>
        <v>Up</v>
      </c>
      <c r="L61" s="13"/>
      <c r="M61" s="14" t="e">
        <f t="shared" si="12"/>
        <v>#N/A</v>
      </c>
      <c r="N61" s="14" t="e">
        <f t="shared" si="13"/>
        <v>#N/A</v>
      </c>
      <c r="O61" s="14" t="e">
        <f t="shared" si="14"/>
        <v>#N/A</v>
      </c>
      <c r="P61" s="14" t="e">
        <f t="shared" si="15"/>
        <v>#N/A</v>
      </c>
    </row>
    <row r="62" spans="2:16" x14ac:dyDescent="0.35">
      <c r="B62" s="22" t="s">
        <v>78</v>
      </c>
      <c r="C62" s="13">
        <v>54</v>
      </c>
      <c r="D62" s="15">
        <f t="shared" si="2"/>
        <v>3</v>
      </c>
      <c r="E62" s="23">
        <f t="shared" si="5"/>
        <v>8.3913043478260878</v>
      </c>
      <c r="F62" s="23">
        <f t="shared" si="6"/>
        <v>26.041666666666668</v>
      </c>
      <c r="G62" s="23">
        <f t="shared" si="7"/>
        <v>48.358965464076476</v>
      </c>
      <c r="H62" s="23">
        <f t="shared" si="8"/>
        <v>3.7243678692568594</v>
      </c>
      <c r="I62" s="21" t="str">
        <f t="shared" si="9"/>
        <v>Above UCL</v>
      </c>
      <c r="J62" s="14" t="str">
        <f t="shared" si="10"/>
        <v>Above Mean</v>
      </c>
      <c r="K62" s="14" t="str">
        <f t="shared" si="11"/>
        <v>Down</v>
      </c>
      <c r="L62" s="13"/>
      <c r="M62" s="14" t="e">
        <f t="shared" si="12"/>
        <v>#N/A</v>
      </c>
      <c r="N62" s="14" t="e">
        <f t="shared" si="13"/>
        <v>#N/A</v>
      </c>
      <c r="O62" s="14" t="e">
        <f t="shared" si="14"/>
        <v>#N/A</v>
      </c>
      <c r="P62" s="14" t="e">
        <f t="shared" si="15"/>
        <v>#N/A</v>
      </c>
    </row>
    <row r="63" spans="2:16" x14ac:dyDescent="0.35">
      <c r="B63" s="22" t="s">
        <v>79</v>
      </c>
      <c r="C63" s="13">
        <v>47</v>
      </c>
      <c r="D63" s="15">
        <f t="shared" si="2"/>
        <v>7</v>
      </c>
      <c r="E63" s="23">
        <f t="shared" si="5"/>
        <v>8.3913043478260878</v>
      </c>
      <c r="F63" s="23">
        <f t="shared" si="6"/>
        <v>26.041666666666668</v>
      </c>
      <c r="G63" s="23">
        <f t="shared" si="7"/>
        <v>48.358965464076476</v>
      </c>
      <c r="H63" s="23">
        <f t="shared" si="8"/>
        <v>3.7243678692568594</v>
      </c>
      <c r="I63" s="21" t="str">
        <f t="shared" si="9"/>
        <v/>
      </c>
      <c r="J63" s="14" t="str">
        <f t="shared" si="10"/>
        <v>Above Mean</v>
      </c>
      <c r="K63" s="14" t="str">
        <f t="shared" si="11"/>
        <v>Down</v>
      </c>
      <c r="L63" s="13"/>
      <c r="M63" s="14" t="e">
        <f t="shared" si="12"/>
        <v>#N/A</v>
      </c>
      <c r="N63" s="14" t="e">
        <f t="shared" si="13"/>
        <v>#N/A</v>
      </c>
      <c r="O63" s="14" t="e">
        <f t="shared" si="14"/>
        <v>#N/A</v>
      </c>
      <c r="P63" s="14" t="e">
        <f t="shared" si="15"/>
        <v>#N/A</v>
      </c>
    </row>
    <row r="64" spans="2:16" x14ac:dyDescent="0.35">
      <c r="B64" s="22" t="s">
        <v>80</v>
      </c>
      <c r="C64" s="13">
        <v>48</v>
      </c>
      <c r="D64" s="15">
        <f t="shared" si="2"/>
        <v>1</v>
      </c>
      <c r="E64" s="23">
        <f t="shared" si="5"/>
        <v>8.3913043478260878</v>
      </c>
      <c r="F64" s="23">
        <f t="shared" si="6"/>
        <v>26.041666666666668</v>
      </c>
      <c r="G64" s="23">
        <f t="shared" si="7"/>
        <v>48.358965464076476</v>
      </c>
      <c r="H64" s="23">
        <f t="shared" si="8"/>
        <v>3.7243678692568594</v>
      </c>
      <c r="I64" s="21" t="str">
        <f t="shared" si="9"/>
        <v/>
      </c>
      <c r="J64" s="14" t="str">
        <f t="shared" si="10"/>
        <v>Above Mean</v>
      </c>
      <c r="K64" s="14" t="str">
        <f t="shared" si="11"/>
        <v>Up</v>
      </c>
      <c r="L64" s="13"/>
      <c r="M64" s="14" t="e">
        <f t="shared" si="12"/>
        <v>#N/A</v>
      </c>
      <c r="N64" s="14" t="e">
        <f t="shared" si="13"/>
        <v>#N/A</v>
      </c>
      <c r="O64" s="14" t="e">
        <f t="shared" si="14"/>
        <v>#N/A</v>
      </c>
      <c r="P64" s="14" t="e">
        <f t="shared" si="15"/>
        <v>#N/A</v>
      </c>
    </row>
    <row r="65" spans="2:16" x14ac:dyDescent="0.35">
      <c r="B65" s="22" t="s">
        <v>81</v>
      </c>
      <c r="C65" s="13">
        <v>49</v>
      </c>
      <c r="D65" s="15">
        <f t="shared" si="2"/>
        <v>1</v>
      </c>
      <c r="E65" s="23">
        <f t="shared" si="5"/>
        <v>8.3913043478260878</v>
      </c>
      <c r="F65" s="23">
        <f t="shared" si="6"/>
        <v>26.041666666666668</v>
      </c>
      <c r="G65" s="23">
        <f t="shared" si="7"/>
        <v>48.358965464076476</v>
      </c>
      <c r="H65" s="23">
        <f t="shared" si="8"/>
        <v>3.7243678692568594</v>
      </c>
      <c r="I65" s="21" t="str">
        <f t="shared" si="9"/>
        <v>Above UCL</v>
      </c>
      <c r="J65" s="14" t="str">
        <f t="shared" si="10"/>
        <v>Above Mean</v>
      </c>
      <c r="K65" s="14" t="str">
        <f t="shared" si="11"/>
        <v>Up</v>
      </c>
      <c r="L65" s="13"/>
      <c r="M65" s="14" t="e">
        <f t="shared" si="12"/>
        <v>#N/A</v>
      </c>
      <c r="N65" s="14" t="e">
        <f t="shared" si="13"/>
        <v>#N/A</v>
      </c>
      <c r="O65" s="14" t="e">
        <f t="shared" si="14"/>
        <v>#N/A</v>
      </c>
      <c r="P65" s="14" t="e">
        <f t="shared" si="15"/>
        <v>#N/A</v>
      </c>
    </row>
    <row r="66" spans="2:16" x14ac:dyDescent="0.35">
      <c r="B66" s="22" t="s">
        <v>82</v>
      </c>
      <c r="C66" s="13">
        <v>55</v>
      </c>
      <c r="D66" s="15">
        <f t="shared" si="2"/>
        <v>6</v>
      </c>
      <c r="E66" s="23">
        <f t="shared" si="5"/>
        <v>10.791666666666666</v>
      </c>
      <c r="F66" s="23">
        <f t="shared" si="6"/>
        <v>64</v>
      </c>
      <c r="G66" s="23">
        <f t="shared" si="7"/>
        <v>92.701241134751768</v>
      </c>
      <c r="H66" s="23">
        <f t="shared" si="8"/>
        <v>35.298758865248224</v>
      </c>
      <c r="I66" s="21" t="str">
        <f t="shared" si="9"/>
        <v/>
      </c>
      <c r="J66" s="14" t="str">
        <f t="shared" si="10"/>
        <v>Below Mean</v>
      </c>
      <c r="K66" s="14" t="str">
        <f t="shared" si="11"/>
        <v>Up</v>
      </c>
      <c r="L66" s="13" t="s">
        <v>9</v>
      </c>
      <c r="M66" s="14">
        <f t="shared" si="12"/>
        <v>10.791666666666666</v>
      </c>
      <c r="N66" s="14">
        <f t="shared" si="13"/>
        <v>64</v>
      </c>
      <c r="O66" s="14">
        <f t="shared" si="14"/>
        <v>92.701241134751768</v>
      </c>
      <c r="P66" s="14">
        <f t="shared" si="15"/>
        <v>35.298758865248224</v>
      </c>
    </row>
    <row r="67" spans="2:16" x14ac:dyDescent="0.35">
      <c r="B67" s="22" t="s">
        <v>83</v>
      </c>
      <c r="C67" s="13">
        <v>40</v>
      </c>
      <c r="D67" s="15">
        <f t="shared" si="2"/>
        <v>15</v>
      </c>
      <c r="E67" s="23">
        <f t="shared" si="5"/>
        <v>10.791666666666666</v>
      </c>
      <c r="F67" s="23">
        <f t="shared" si="6"/>
        <v>64</v>
      </c>
      <c r="G67" s="23">
        <f t="shared" si="7"/>
        <v>92.701241134751768</v>
      </c>
      <c r="H67" s="23">
        <f t="shared" si="8"/>
        <v>35.298758865248224</v>
      </c>
      <c r="I67" s="21" t="str">
        <f t="shared" si="9"/>
        <v/>
      </c>
      <c r="J67" s="14" t="str">
        <f t="shared" si="10"/>
        <v>Below Mean</v>
      </c>
      <c r="K67" s="14" t="str">
        <f t="shared" si="11"/>
        <v>Down</v>
      </c>
      <c r="L67" s="13"/>
      <c r="M67" s="14" t="e">
        <f t="shared" si="12"/>
        <v>#N/A</v>
      </c>
      <c r="N67" s="14" t="e">
        <f t="shared" si="13"/>
        <v>#N/A</v>
      </c>
      <c r="O67" s="14" t="e">
        <f t="shared" si="14"/>
        <v>#N/A</v>
      </c>
      <c r="P67" s="14" t="e">
        <f t="shared" si="15"/>
        <v>#N/A</v>
      </c>
    </row>
    <row r="68" spans="2:16" x14ac:dyDescent="0.35">
      <c r="B68" s="22" t="s">
        <v>84</v>
      </c>
      <c r="C68" s="13">
        <v>43</v>
      </c>
      <c r="D68" s="15">
        <f t="shared" si="2"/>
        <v>3</v>
      </c>
      <c r="E68" s="23">
        <f t="shared" si="5"/>
        <v>10.791666666666666</v>
      </c>
      <c r="F68" s="23">
        <f t="shared" si="6"/>
        <v>64</v>
      </c>
      <c r="G68" s="23">
        <f t="shared" si="7"/>
        <v>92.701241134751768</v>
      </c>
      <c r="H68" s="23">
        <f t="shared" si="8"/>
        <v>35.298758865248224</v>
      </c>
      <c r="I68" s="21" t="str">
        <f t="shared" si="9"/>
        <v/>
      </c>
      <c r="J68" s="14" t="str">
        <f t="shared" si="10"/>
        <v>Below Mean</v>
      </c>
      <c r="K68" s="14" t="str">
        <f t="shared" si="11"/>
        <v>Up</v>
      </c>
      <c r="L68" s="13"/>
      <c r="M68" s="14" t="e">
        <f t="shared" si="12"/>
        <v>#N/A</v>
      </c>
      <c r="N68" s="14" t="e">
        <f t="shared" si="13"/>
        <v>#N/A</v>
      </c>
      <c r="O68" s="14" t="e">
        <f t="shared" si="14"/>
        <v>#N/A</v>
      </c>
      <c r="P68" s="14" t="e">
        <f t="shared" si="15"/>
        <v>#N/A</v>
      </c>
    </row>
    <row r="69" spans="2:16" x14ac:dyDescent="0.35">
      <c r="B69" s="22" t="s">
        <v>85</v>
      </c>
      <c r="C69" s="13">
        <v>45</v>
      </c>
      <c r="D69" s="15">
        <f t="shared" si="2"/>
        <v>2</v>
      </c>
      <c r="E69" s="23">
        <f t="shared" si="5"/>
        <v>10.791666666666666</v>
      </c>
      <c r="F69" s="23">
        <f t="shared" si="6"/>
        <v>64</v>
      </c>
      <c r="G69" s="23">
        <f t="shared" si="7"/>
        <v>92.701241134751768</v>
      </c>
      <c r="H69" s="23">
        <f t="shared" si="8"/>
        <v>35.298758865248224</v>
      </c>
      <c r="I69" s="21" t="str">
        <f t="shared" si="9"/>
        <v/>
      </c>
      <c r="J69" s="14" t="str">
        <f t="shared" si="10"/>
        <v>Below Mean</v>
      </c>
      <c r="K69" s="14" t="str">
        <f t="shared" si="11"/>
        <v>Up</v>
      </c>
      <c r="L69" s="13"/>
      <c r="M69" s="14" t="e">
        <f t="shared" si="12"/>
        <v>#N/A</v>
      </c>
      <c r="N69" s="14" t="e">
        <f t="shared" si="13"/>
        <v>#N/A</v>
      </c>
      <c r="O69" s="14" t="e">
        <f t="shared" si="14"/>
        <v>#N/A</v>
      </c>
      <c r="P69" s="14" t="e">
        <f t="shared" si="15"/>
        <v>#N/A</v>
      </c>
    </row>
    <row r="70" spans="2:16" x14ac:dyDescent="0.35">
      <c r="B70" s="22" t="s">
        <v>86</v>
      </c>
      <c r="C70" s="13">
        <v>77</v>
      </c>
      <c r="D70" s="15">
        <f t="shared" si="2"/>
        <v>32</v>
      </c>
      <c r="E70" s="23">
        <f t="shared" si="5"/>
        <v>10.791666666666666</v>
      </c>
      <c r="F70" s="23">
        <f t="shared" si="6"/>
        <v>64</v>
      </c>
      <c r="G70" s="23">
        <f t="shared" si="7"/>
        <v>92.701241134751768</v>
      </c>
      <c r="H70" s="23">
        <f t="shared" si="8"/>
        <v>35.298758865248224</v>
      </c>
      <c r="I70" s="21" t="str">
        <f t="shared" si="9"/>
        <v/>
      </c>
      <c r="J70" s="14" t="str">
        <f t="shared" si="10"/>
        <v>Above Mean</v>
      </c>
      <c r="K70" s="14" t="str">
        <f t="shared" si="11"/>
        <v>Up</v>
      </c>
      <c r="L70" s="13"/>
      <c r="M70" s="14" t="e">
        <f t="shared" si="12"/>
        <v>#N/A</v>
      </c>
      <c r="N70" s="14" t="e">
        <f t="shared" si="13"/>
        <v>#N/A</v>
      </c>
      <c r="O70" s="14" t="e">
        <f t="shared" si="14"/>
        <v>#N/A</v>
      </c>
      <c r="P70" s="14" t="e">
        <f t="shared" si="15"/>
        <v>#N/A</v>
      </c>
    </row>
    <row r="71" spans="2:16" x14ac:dyDescent="0.35">
      <c r="B71" s="22" t="s">
        <v>87</v>
      </c>
      <c r="C71" s="13">
        <v>111</v>
      </c>
      <c r="D71" s="15">
        <f t="shared" ref="D71:D134" si="16">IF(ISBLANK(C71),"",ABS(C71-C70))</f>
        <v>34</v>
      </c>
      <c r="E71" s="23">
        <f t="shared" si="5"/>
        <v>10.791666666666666</v>
      </c>
      <c r="F71" s="23">
        <f t="shared" si="6"/>
        <v>64</v>
      </c>
      <c r="G71" s="23">
        <f t="shared" si="7"/>
        <v>92.701241134751768</v>
      </c>
      <c r="H71" s="23">
        <f t="shared" si="8"/>
        <v>35.298758865248224</v>
      </c>
      <c r="I71" s="21" t="str">
        <f t="shared" si="9"/>
        <v>Above UCL</v>
      </c>
      <c r="J71" s="14" t="str">
        <f t="shared" si="10"/>
        <v>Above Mean</v>
      </c>
      <c r="K71" s="14" t="str">
        <f t="shared" si="11"/>
        <v>Up</v>
      </c>
      <c r="L71" s="13"/>
      <c r="M71" s="14" t="e">
        <f t="shared" si="12"/>
        <v>#N/A</v>
      </c>
      <c r="N71" s="14" t="e">
        <f t="shared" si="13"/>
        <v>#N/A</v>
      </c>
      <c r="O71" s="14" t="e">
        <f t="shared" si="14"/>
        <v>#N/A</v>
      </c>
      <c r="P71" s="14" t="e">
        <f t="shared" si="15"/>
        <v>#N/A</v>
      </c>
    </row>
    <row r="72" spans="2:16" x14ac:dyDescent="0.35">
      <c r="B72" s="22" t="s">
        <v>88</v>
      </c>
      <c r="C72" s="13">
        <v>120</v>
      </c>
      <c r="D72" s="15">
        <f t="shared" si="16"/>
        <v>9</v>
      </c>
      <c r="E72" s="23">
        <f t="shared" si="5"/>
        <v>10.791666666666666</v>
      </c>
      <c r="F72" s="23">
        <f t="shared" si="6"/>
        <v>64</v>
      </c>
      <c r="G72" s="23">
        <f t="shared" si="7"/>
        <v>92.701241134751768</v>
      </c>
      <c r="H72" s="23">
        <f t="shared" si="8"/>
        <v>35.298758865248224</v>
      </c>
      <c r="I72" s="21" t="str">
        <f t="shared" si="9"/>
        <v>Above UCL</v>
      </c>
      <c r="J72" s="14" t="str">
        <f t="shared" si="10"/>
        <v>Above Mean</v>
      </c>
      <c r="K72" s="14" t="str">
        <f t="shared" si="11"/>
        <v>Up</v>
      </c>
      <c r="L72" s="13"/>
      <c r="M72" s="14" t="e">
        <f t="shared" si="12"/>
        <v>#N/A</v>
      </c>
      <c r="N72" s="14" t="e">
        <f t="shared" si="13"/>
        <v>#N/A</v>
      </c>
      <c r="O72" s="14" t="e">
        <f t="shared" si="14"/>
        <v>#N/A</v>
      </c>
      <c r="P72" s="14" t="e">
        <f t="shared" si="15"/>
        <v>#N/A</v>
      </c>
    </row>
    <row r="73" spans="2:16" x14ac:dyDescent="0.35">
      <c r="B73" s="22" t="s">
        <v>89</v>
      </c>
      <c r="C73" s="13">
        <v>110</v>
      </c>
      <c r="D73" s="15">
        <f t="shared" si="16"/>
        <v>10</v>
      </c>
      <c r="E73" s="23">
        <f t="shared" si="5"/>
        <v>10.791666666666666</v>
      </c>
      <c r="F73" s="23">
        <f t="shared" si="6"/>
        <v>64</v>
      </c>
      <c r="G73" s="23">
        <f t="shared" si="7"/>
        <v>92.701241134751768</v>
      </c>
      <c r="H73" s="23">
        <f t="shared" si="8"/>
        <v>35.298758865248224</v>
      </c>
      <c r="I73" s="21" t="str">
        <f t="shared" si="9"/>
        <v>Above UCL</v>
      </c>
      <c r="J73" s="14" t="str">
        <f t="shared" si="10"/>
        <v>Above Mean</v>
      </c>
      <c r="K73" s="14" t="str">
        <f t="shared" si="11"/>
        <v>Down</v>
      </c>
      <c r="L73" s="13"/>
      <c r="M73" s="14" t="e">
        <f t="shared" si="12"/>
        <v>#N/A</v>
      </c>
      <c r="N73" s="14" t="e">
        <f t="shared" si="13"/>
        <v>#N/A</v>
      </c>
      <c r="O73" s="14" t="e">
        <f t="shared" si="14"/>
        <v>#N/A</v>
      </c>
      <c r="P73" s="14" t="e">
        <f t="shared" si="15"/>
        <v>#N/A</v>
      </c>
    </row>
    <row r="74" spans="2:16" x14ac:dyDescent="0.35">
      <c r="B74" s="22" t="s">
        <v>90</v>
      </c>
      <c r="C74" s="13">
        <v>89</v>
      </c>
      <c r="D74" s="15">
        <f t="shared" si="16"/>
        <v>21</v>
      </c>
      <c r="E74" s="23">
        <f t="shared" si="5"/>
        <v>10.791666666666666</v>
      </c>
      <c r="F74" s="23">
        <f t="shared" si="6"/>
        <v>64</v>
      </c>
      <c r="G74" s="23">
        <f t="shared" si="7"/>
        <v>92.701241134751768</v>
      </c>
      <c r="H74" s="23">
        <f t="shared" si="8"/>
        <v>35.298758865248224</v>
      </c>
      <c r="I74" s="21" t="str">
        <f t="shared" si="9"/>
        <v/>
      </c>
      <c r="J74" s="14" t="str">
        <f t="shared" si="10"/>
        <v>Above Mean</v>
      </c>
      <c r="K74" s="14" t="str">
        <f t="shared" si="11"/>
        <v>Down</v>
      </c>
      <c r="L74" s="13"/>
      <c r="M74" s="14" t="e">
        <f t="shared" si="12"/>
        <v>#N/A</v>
      </c>
      <c r="N74" s="14" t="e">
        <f t="shared" si="13"/>
        <v>#N/A</v>
      </c>
      <c r="O74" s="14" t="e">
        <f t="shared" si="14"/>
        <v>#N/A</v>
      </c>
      <c r="P74" s="14" t="e">
        <f t="shared" si="15"/>
        <v>#N/A</v>
      </c>
    </row>
    <row r="75" spans="2:16" x14ac:dyDescent="0.35">
      <c r="B75" s="22" t="s">
        <v>91</v>
      </c>
      <c r="C75" s="13">
        <v>84</v>
      </c>
      <c r="D75" s="15">
        <f t="shared" si="16"/>
        <v>5</v>
      </c>
      <c r="E75" s="23">
        <f t="shared" si="5"/>
        <v>10.791666666666666</v>
      </c>
      <c r="F75" s="23">
        <f t="shared" si="6"/>
        <v>64</v>
      </c>
      <c r="G75" s="23">
        <f t="shared" si="7"/>
        <v>92.701241134751768</v>
      </c>
      <c r="H75" s="23">
        <f t="shared" si="8"/>
        <v>35.298758865248224</v>
      </c>
      <c r="I75" s="21" t="str">
        <f t="shared" si="9"/>
        <v/>
      </c>
      <c r="J75" s="14" t="str">
        <f t="shared" si="10"/>
        <v>Above Mean</v>
      </c>
      <c r="K75" s="14" t="str">
        <f t="shared" si="11"/>
        <v>Down</v>
      </c>
      <c r="L75" s="13"/>
      <c r="M75" s="14" t="e">
        <f t="shared" si="12"/>
        <v>#N/A</v>
      </c>
      <c r="N75" s="14" t="e">
        <f t="shared" si="13"/>
        <v>#N/A</v>
      </c>
      <c r="O75" s="14" t="e">
        <f t="shared" si="14"/>
        <v>#N/A</v>
      </c>
      <c r="P75" s="14" t="e">
        <f t="shared" si="15"/>
        <v>#N/A</v>
      </c>
    </row>
    <row r="76" spans="2:16" x14ac:dyDescent="0.35">
      <c r="B76" s="22" t="s">
        <v>92</v>
      </c>
      <c r="C76" s="13">
        <v>65</v>
      </c>
      <c r="D76" s="15">
        <f t="shared" si="16"/>
        <v>19</v>
      </c>
      <c r="E76" s="23">
        <f t="shared" si="5"/>
        <v>10.791666666666666</v>
      </c>
      <c r="F76" s="23">
        <f t="shared" si="6"/>
        <v>64</v>
      </c>
      <c r="G76" s="23">
        <f t="shared" si="7"/>
        <v>92.701241134751768</v>
      </c>
      <c r="H76" s="23">
        <f t="shared" si="8"/>
        <v>35.298758865248224</v>
      </c>
      <c r="I76" s="21" t="str">
        <f t="shared" si="9"/>
        <v/>
      </c>
      <c r="J76" s="14" t="str">
        <f t="shared" si="10"/>
        <v>Above Mean</v>
      </c>
      <c r="K76" s="14" t="str">
        <f t="shared" si="11"/>
        <v>Down</v>
      </c>
      <c r="L76" s="13"/>
      <c r="M76" s="14" t="e">
        <f t="shared" si="12"/>
        <v>#N/A</v>
      </c>
      <c r="N76" s="14" t="e">
        <f t="shared" si="13"/>
        <v>#N/A</v>
      </c>
      <c r="O76" s="14" t="e">
        <f t="shared" si="14"/>
        <v>#N/A</v>
      </c>
      <c r="P76" s="14" t="e">
        <f t="shared" si="15"/>
        <v>#N/A</v>
      </c>
    </row>
    <row r="77" spans="2:16" x14ac:dyDescent="0.35">
      <c r="B77" s="22" t="s">
        <v>93</v>
      </c>
      <c r="C77" s="13">
        <v>57</v>
      </c>
      <c r="D77" s="15">
        <f t="shared" si="16"/>
        <v>8</v>
      </c>
      <c r="E77" s="23">
        <f t="shared" si="5"/>
        <v>10.791666666666666</v>
      </c>
      <c r="F77" s="23">
        <f t="shared" si="6"/>
        <v>64</v>
      </c>
      <c r="G77" s="23">
        <f t="shared" si="7"/>
        <v>92.701241134751768</v>
      </c>
      <c r="H77" s="23">
        <f t="shared" si="8"/>
        <v>35.298758865248224</v>
      </c>
      <c r="I77" s="21" t="str">
        <f t="shared" si="9"/>
        <v/>
      </c>
      <c r="J77" s="14" t="str">
        <f t="shared" si="10"/>
        <v>Below Mean</v>
      </c>
      <c r="K77" s="14" t="str">
        <f t="shared" si="11"/>
        <v>Down</v>
      </c>
      <c r="L77" s="13"/>
      <c r="M77" s="14" t="e">
        <f t="shared" si="12"/>
        <v>#N/A</v>
      </c>
      <c r="N77" s="14" t="e">
        <f t="shared" si="13"/>
        <v>#N/A</v>
      </c>
      <c r="O77" s="14" t="e">
        <f t="shared" si="14"/>
        <v>#N/A</v>
      </c>
      <c r="P77" s="14" t="e">
        <f t="shared" si="15"/>
        <v>#N/A</v>
      </c>
    </row>
    <row r="78" spans="2:16" x14ac:dyDescent="0.35">
      <c r="B78" s="22" t="s">
        <v>94</v>
      </c>
      <c r="C78" s="13">
        <v>42</v>
      </c>
      <c r="D78" s="15">
        <f t="shared" si="16"/>
        <v>15</v>
      </c>
      <c r="E78" s="23">
        <f t="shared" si="5"/>
        <v>10.791666666666666</v>
      </c>
      <c r="F78" s="23">
        <f t="shared" si="6"/>
        <v>64</v>
      </c>
      <c r="G78" s="23">
        <f t="shared" si="7"/>
        <v>92.701241134751768</v>
      </c>
      <c r="H78" s="23">
        <f t="shared" si="8"/>
        <v>35.298758865248224</v>
      </c>
      <c r="I78" s="21" t="str">
        <f t="shared" si="9"/>
        <v/>
      </c>
      <c r="J78" s="14" t="str">
        <f t="shared" si="10"/>
        <v>Below Mean</v>
      </c>
      <c r="K78" s="14" t="str">
        <f t="shared" si="11"/>
        <v>Down</v>
      </c>
      <c r="L78" s="13"/>
      <c r="M78" s="14" t="e">
        <f t="shared" si="12"/>
        <v>#N/A</v>
      </c>
      <c r="N78" s="14" t="e">
        <f t="shared" si="13"/>
        <v>#N/A</v>
      </c>
      <c r="O78" s="14" t="e">
        <f t="shared" si="14"/>
        <v>#N/A</v>
      </c>
      <c r="P78" s="14" t="e">
        <f t="shared" si="15"/>
        <v>#N/A</v>
      </c>
    </row>
    <row r="79" spans="2:16" x14ac:dyDescent="0.35">
      <c r="B79" s="22" t="s">
        <v>95</v>
      </c>
      <c r="C79" s="13">
        <v>53</v>
      </c>
      <c r="D79" s="15">
        <f t="shared" si="16"/>
        <v>11</v>
      </c>
      <c r="E79" s="23">
        <f t="shared" si="5"/>
        <v>10.791666666666666</v>
      </c>
      <c r="F79" s="23">
        <f t="shared" si="6"/>
        <v>64</v>
      </c>
      <c r="G79" s="23">
        <f t="shared" si="7"/>
        <v>92.701241134751768</v>
      </c>
      <c r="H79" s="23">
        <f t="shared" si="8"/>
        <v>35.298758865248224</v>
      </c>
      <c r="I79" s="21" t="str">
        <f t="shared" si="9"/>
        <v/>
      </c>
      <c r="J79" s="14" t="str">
        <f t="shared" si="10"/>
        <v>Below Mean</v>
      </c>
      <c r="K79" s="14" t="str">
        <f t="shared" si="11"/>
        <v>Up</v>
      </c>
      <c r="L79" s="13"/>
      <c r="M79" s="14" t="e">
        <f t="shared" si="12"/>
        <v>#N/A</v>
      </c>
      <c r="N79" s="14" t="e">
        <f t="shared" si="13"/>
        <v>#N/A</v>
      </c>
      <c r="O79" s="14" t="e">
        <f t="shared" si="14"/>
        <v>#N/A</v>
      </c>
      <c r="P79" s="14" t="e">
        <f t="shared" si="15"/>
        <v>#N/A</v>
      </c>
    </row>
    <row r="80" spans="2:16" x14ac:dyDescent="0.35">
      <c r="B80" s="22" t="s">
        <v>96</v>
      </c>
      <c r="C80" s="13">
        <v>53</v>
      </c>
      <c r="D80" s="15">
        <f t="shared" si="16"/>
        <v>0</v>
      </c>
      <c r="E80" s="23">
        <f t="shared" si="5"/>
        <v>10.791666666666666</v>
      </c>
      <c r="F80" s="23">
        <f t="shared" si="6"/>
        <v>64</v>
      </c>
      <c r="G80" s="23">
        <f t="shared" si="7"/>
        <v>92.701241134751768</v>
      </c>
      <c r="H80" s="23">
        <f t="shared" si="8"/>
        <v>35.298758865248224</v>
      </c>
      <c r="I80" s="21" t="str">
        <f t="shared" si="9"/>
        <v/>
      </c>
      <c r="J80" s="14" t="str">
        <f t="shared" si="10"/>
        <v>Below Mean</v>
      </c>
      <c r="K80" s="14" t="str">
        <f t="shared" si="11"/>
        <v/>
      </c>
      <c r="L80" s="13"/>
      <c r="M80" s="14" t="e">
        <f t="shared" si="12"/>
        <v>#N/A</v>
      </c>
      <c r="N80" s="14" t="e">
        <f t="shared" si="13"/>
        <v>#N/A</v>
      </c>
      <c r="O80" s="14" t="e">
        <f t="shared" si="14"/>
        <v>#N/A</v>
      </c>
      <c r="P80" s="14" t="e">
        <f t="shared" si="15"/>
        <v>#N/A</v>
      </c>
    </row>
    <row r="81" spans="2:16" x14ac:dyDescent="0.35">
      <c r="B81" s="22" t="s">
        <v>97</v>
      </c>
      <c r="C81" s="13">
        <v>63</v>
      </c>
      <c r="D81" s="15">
        <f t="shared" si="16"/>
        <v>10</v>
      </c>
      <c r="E81" s="23">
        <f t="shared" si="5"/>
        <v>10.791666666666666</v>
      </c>
      <c r="F81" s="23">
        <f t="shared" si="6"/>
        <v>64</v>
      </c>
      <c r="G81" s="23">
        <f t="shared" si="7"/>
        <v>92.701241134751768</v>
      </c>
      <c r="H81" s="23">
        <f t="shared" si="8"/>
        <v>35.298758865248224</v>
      </c>
      <c r="I81" s="21" t="str">
        <f t="shared" si="9"/>
        <v/>
      </c>
      <c r="J81" s="14" t="str">
        <f t="shared" si="10"/>
        <v>Below Mean</v>
      </c>
      <c r="K81" s="14" t="str">
        <f t="shared" si="11"/>
        <v>Up</v>
      </c>
      <c r="L81" s="13"/>
      <c r="M81" s="14" t="e">
        <f t="shared" si="12"/>
        <v>#N/A</v>
      </c>
      <c r="N81" s="14" t="e">
        <f t="shared" si="13"/>
        <v>#N/A</v>
      </c>
      <c r="O81" s="14" t="e">
        <f t="shared" si="14"/>
        <v>#N/A</v>
      </c>
      <c r="P81" s="14" t="e">
        <f t="shared" si="15"/>
        <v>#N/A</v>
      </c>
    </row>
    <row r="82" spans="2:16" x14ac:dyDescent="0.35">
      <c r="B82" s="22" t="s">
        <v>98</v>
      </c>
      <c r="C82" s="13">
        <v>54</v>
      </c>
      <c r="D82" s="15">
        <f t="shared" si="16"/>
        <v>9</v>
      </c>
      <c r="E82" s="23">
        <f t="shared" si="5"/>
        <v>10.791666666666666</v>
      </c>
      <c r="F82" s="23">
        <f t="shared" si="6"/>
        <v>64</v>
      </c>
      <c r="G82" s="23">
        <f t="shared" si="7"/>
        <v>92.701241134751768</v>
      </c>
      <c r="H82" s="23">
        <f t="shared" si="8"/>
        <v>35.298758865248224</v>
      </c>
      <c r="I82" s="21" t="str">
        <f t="shared" si="9"/>
        <v/>
      </c>
      <c r="J82" s="14" t="str">
        <f t="shared" si="10"/>
        <v>Below Mean</v>
      </c>
      <c r="K82" s="14" t="str">
        <f t="shared" si="11"/>
        <v>Down</v>
      </c>
      <c r="L82" s="13"/>
      <c r="M82" s="14" t="e">
        <f t="shared" si="12"/>
        <v>#N/A</v>
      </c>
      <c r="N82" s="14" t="e">
        <f t="shared" si="13"/>
        <v>#N/A</v>
      </c>
      <c r="O82" s="14" t="e">
        <f t="shared" si="14"/>
        <v>#N/A</v>
      </c>
      <c r="P82" s="14" t="e">
        <f t="shared" si="15"/>
        <v>#N/A</v>
      </c>
    </row>
    <row r="83" spans="2:16" x14ac:dyDescent="0.35">
      <c r="B83" s="22" t="s">
        <v>99</v>
      </c>
      <c r="C83" s="13">
        <v>50</v>
      </c>
      <c r="D83" s="15">
        <f t="shared" si="16"/>
        <v>4</v>
      </c>
      <c r="E83" s="23">
        <f t="shared" si="5"/>
        <v>10.791666666666666</v>
      </c>
      <c r="F83" s="23">
        <f t="shared" si="6"/>
        <v>64</v>
      </c>
      <c r="G83" s="23">
        <f t="shared" si="7"/>
        <v>92.701241134751768</v>
      </c>
      <c r="H83" s="23">
        <f t="shared" si="8"/>
        <v>35.298758865248224</v>
      </c>
      <c r="I83" s="21" t="str">
        <f t="shared" si="9"/>
        <v/>
      </c>
      <c r="J83" s="14" t="str">
        <f t="shared" si="10"/>
        <v>Below Mean</v>
      </c>
      <c r="K83" s="14" t="str">
        <f t="shared" si="11"/>
        <v>Down</v>
      </c>
      <c r="L83" s="13"/>
      <c r="M83" s="14" t="e">
        <f t="shared" si="12"/>
        <v>#N/A</v>
      </c>
      <c r="N83" s="14" t="e">
        <f t="shared" si="13"/>
        <v>#N/A</v>
      </c>
      <c r="O83" s="14" t="e">
        <f t="shared" si="14"/>
        <v>#N/A</v>
      </c>
      <c r="P83" s="14" t="e">
        <f t="shared" si="15"/>
        <v>#N/A</v>
      </c>
    </row>
    <row r="84" spans="2:16" x14ac:dyDescent="0.35">
      <c r="B84" s="22" t="s">
        <v>100</v>
      </c>
      <c r="C84" s="13">
        <v>64</v>
      </c>
      <c r="D84" s="15">
        <f t="shared" si="16"/>
        <v>14</v>
      </c>
      <c r="E84" s="23">
        <f t="shared" si="5"/>
        <v>10.791666666666666</v>
      </c>
      <c r="F84" s="23">
        <f t="shared" si="6"/>
        <v>64</v>
      </c>
      <c r="G84" s="23">
        <f t="shared" si="7"/>
        <v>92.701241134751768</v>
      </c>
      <c r="H84" s="23">
        <f t="shared" si="8"/>
        <v>35.298758865248224</v>
      </c>
      <c r="I84" s="21" t="str">
        <f t="shared" si="9"/>
        <v/>
      </c>
      <c r="J84" s="14" t="str">
        <f t="shared" si="10"/>
        <v/>
      </c>
      <c r="K84" s="14" t="str">
        <f t="shared" si="11"/>
        <v>Up</v>
      </c>
      <c r="L84" s="13"/>
      <c r="M84" s="14" t="e">
        <f t="shared" si="12"/>
        <v>#N/A</v>
      </c>
      <c r="N84" s="14" t="e">
        <f t="shared" si="13"/>
        <v>#N/A</v>
      </c>
      <c r="O84" s="14" t="e">
        <f t="shared" si="14"/>
        <v>#N/A</v>
      </c>
      <c r="P84" s="14" t="e">
        <f t="shared" si="15"/>
        <v>#N/A</v>
      </c>
    </row>
    <row r="85" spans="2:16" x14ac:dyDescent="0.35">
      <c r="B85" s="22" t="s">
        <v>101</v>
      </c>
      <c r="C85" s="13">
        <v>54</v>
      </c>
      <c r="D85" s="15">
        <f t="shared" si="16"/>
        <v>10</v>
      </c>
      <c r="E85" s="23">
        <f t="shared" si="5"/>
        <v>10.791666666666666</v>
      </c>
      <c r="F85" s="23">
        <f t="shared" si="6"/>
        <v>64</v>
      </c>
      <c r="G85" s="23">
        <f t="shared" si="7"/>
        <v>92.701241134751768</v>
      </c>
      <c r="H85" s="23">
        <f t="shared" si="8"/>
        <v>35.298758865248224</v>
      </c>
      <c r="I85" s="21" t="str">
        <f t="shared" si="9"/>
        <v/>
      </c>
      <c r="J85" s="14" t="str">
        <f t="shared" si="10"/>
        <v>Below Mean</v>
      </c>
      <c r="K85" s="14" t="str">
        <f t="shared" si="11"/>
        <v>Down</v>
      </c>
      <c r="L85" s="13"/>
      <c r="M85" s="14" t="e">
        <f t="shared" si="12"/>
        <v>#N/A</v>
      </c>
      <c r="N85" s="14" t="e">
        <f t="shared" si="13"/>
        <v>#N/A</v>
      </c>
      <c r="O85" s="14" t="e">
        <f t="shared" si="14"/>
        <v>#N/A</v>
      </c>
      <c r="P85" s="14" t="e">
        <f t="shared" si="15"/>
        <v>#N/A</v>
      </c>
    </row>
    <row r="86" spans="2:16" x14ac:dyDescent="0.35">
      <c r="B86" s="22" t="s">
        <v>102</v>
      </c>
      <c r="C86" s="13">
        <v>45</v>
      </c>
      <c r="D86" s="15">
        <f t="shared" si="16"/>
        <v>9</v>
      </c>
      <c r="E86" s="23">
        <f t="shared" si="5"/>
        <v>10.791666666666666</v>
      </c>
      <c r="F86" s="23">
        <f t="shared" si="6"/>
        <v>64</v>
      </c>
      <c r="G86" s="23">
        <f t="shared" si="7"/>
        <v>92.701241134751768</v>
      </c>
      <c r="H86" s="23">
        <f t="shared" si="8"/>
        <v>35.298758865248224</v>
      </c>
      <c r="I86" s="21" t="str">
        <f t="shared" si="9"/>
        <v/>
      </c>
      <c r="J86" s="14" t="str">
        <f t="shared" si="10"/>
        <v>Below Mean</v>
      </c>
      <c r="K86" s="14" t="str">
        <f t="shared" si="11"/>
        <v>Down</v>
      </c>
      <c r="L86" s="13"/>
      <c r="M86" s="14" t="e">
        <f t="shared" si="12"/>
        <v>#N/A</v>
      </c>
      <c r="N86" s="14" t="e">
        <f t="shared" si="13"/>
        <v>#N/A</v>
      </c>
      <c r="O86" s="14" t="e">
        <f t="shared" si="14"/>
        <v>#N/A</v>
      </c>
      <c r="P86" s="14" t="e">
        <f t="shared" si="15"/>
        <v>#N/A</v>
      </c>
    </row>
    <row r="87" spans="2:16" x14ac:dyDescent="0.35">
      <c r="B87" s="22" t="s">
        <v>103</v>
      </c>
      <c r="C87" s="13">
        <v>46</v>
      </c>
      <c r="D87" s="15">
        <f t="shared" si="16"/>
        <v>1</v>
      </c>
      <c r="E87" s="23">
        <f t="shared" si="5"/>
        <v>10.791666666666666</v>
      </c>
      <c r="F87" s="23">
        <f t="shared" si="6"/>
        <v>64</v>
      </c>
      <c r="G87" s="23">
        <f t="shared" si="7"/>
        <v>92.701241134751768</v>
      </c>
      <c r="H87" s="23">
        <f t="shared" si="8"/>
        <v>35.298758865248224</v>
      </c>
      <c r="I87" s="21" t="str">
        <f t="shared" si="9"/>
        <v/>
      </c>
      <c r="J87" s="14" t="str">
        <f t="shared" si="10"/>
        <v>Below Mean</v>
      </c>
      <c r="K87" s="14" t="str">
        <f t="shared" si="11"/>
        <v>Up</v>
      </c>
      <c r="L87" s="13"/>
      <c r="M87" s="14" t="e">
        <f t="shared" si="12"/>
        <v>#N/A</v>
      </c>
      <c r="N87" s="14" t="e">
        <f t="shared" si="13"/>
        <v>#N/A</v>
      </c>
      <c r="O87" s="14" t="e">
        <f t="shared" si="14"/>
        <v>#N/A</v>
      </c>
      <c r="P87" s="14" t="e">
        <f t="shared" si="15"/>
        <v>#N/A</v>
      </c>
    </row>
    <row r="88" spans="2:16" x14ac:dyDescent="0.35">
      <c r="B88" s="22" t="s">
        <v>104</v>
      </c>
      <c r="C88" s="13">
        <v>58</v>
      </c>
      <c r="D88" s="15">
        <f t="shared" si="16"/>
        <v>12</v>
      </c>
      <c r="E88" s="23">
        <f t="shared" si="5"/>
        <v>10.791666666666666</v>
      </c>
      <c r="F88" s="23">
        <f t="shared" si="6"/>
        <v>64</v>
      </c>
      <c r="G88" s="23">
        <f t="shared" si="7"/>
        <v>92.701241134751768</v>
      </c>
      <c r="H88" s="23">
        <f t="shared" si="8"/>
        <v>35.298758865248224</v>
      </c>
      <c r="I88" s="21" t="str">
        <f t="shared" si="9"/>
        <v/>
      </c>
      <c r="J88" s="14" t="str">
        <f t="shared" si="10"/>
        <v>Below Mean</v>
      </c>
      <c r="K88" s="14" t="str">
        <f t="shared" si="11"/>
        <v>Up</v>
      </c>
      <c r="L88" s="13"/>
      <c r="M88" s="14" t="e">
        <f t="shared" si="12"/>
        <v>#N/A</v>
      </c>
      <c r="N88" s="14" t="e">
        <f t="shared" si="13"/>
        <v>#N/A</v>
      </c>
      <c r="O88" s="14" t="e">
        <f t="shared" si="14"/>
        <v>#N/A</v>
      </c>
      <c r="P88" s="14" t="e">
        <f t="shared" si="15"/>
        <v>#N/A</v>
      </c>
    </row>
    <row r="89" spans="2:16" x14ac:dyDescent="0.35">
      <c r="B89" s="22" t="s">
        <v>105</v>
      </c>
      <c r="C89" s="13">
        <v>58</v>
      </c>
      <c r="D89" s="15">
        <f t="shared" si="16"/>
        <v>0</v>
      </c>
      <c r="E89" s="23">
        <f t="shared" si="5"/>
        <v>10.791666666666666</v>
      </c>
      <c r="F89" s="23">
        <f t="shared" si="6"/>
        <v>64</v>
      </c>
      <c r="G89" s="23">
        <f t="shared" si="7"/>
        <v>92.701241134751768</v>
      </c>
      <c r="H89" s="23">
        <f t="shared" si="8"/>
        <v>35.298758865248224</v>
      </c>
      <c r="I89" s="21" t="str">
        <f t="shared" si="9"/>
        <v/>
      </c>
      <c r="J89" s="14" t="str">
        <f t="shared" si="10"/>
        <v>Below Mean</v>
      </c>
      <c r="K89" s="14" t="str">
        <f t="shared" si="11"/>
        <v/>
      </c>
      <c r="L89" s="13"/>
      <c r="M89" s="14" t="e">
        <f t="shared" si="12"/>
        <v>#N/A</v>
      </c>
      <c r="N89" s="14" t="e">
        <f t="shared" si="13"/>
        <v>#N/A</v>
      </c>
      <c r="O89" s="14" t="e">
        <f t="shared" si="14"/>
        <v>#N/A</v>
      </c>
      <c r="P89" s="14" t="e">
        <f t="shared" si="15"/>
        <v>#N/A</v>
      </c>
    </row>
    <row r="90" spans="2:16" x14ac:dyDescent="0.35">
      <c r="B90" s="22" t="s">
        <v>106</v>
      </c>
      <c r="C90" s="13">
        <v>44</v>
      </c>
      <c r="D90" s="15">
        <f t="shared" si="16"/>
        <v>14</v>
      </c>
      <c r="E90" s="23">
        <f t="shared" si="5"/>
        <v>10.791666666666666</v>
      </c>
      <c r="F90" s="23">
        <f t="shared" si="6"/>
        <v>64</v>
      </c>
      <c r="G90" s="23">
        <f t="shared" si="7"/>
        <v>92.701241134751768</v>
      </c>
      <c r="H90" s="23">
        <f t="shared" si="8"/>
        <v>35.298758865248224</v>
      </c>
      <c r="I90" s="21" t="str">
        <f t="shared" si="9"/>
        <v/>
      </c>
      <c r="J90" s="14" t="str">
        <f t="shared" si="10"/>
        <v>Below Mean</v>
      </c>
      <c r="K90" s="14" t="str">
        <f t="shared" si="11"/>
        <v>Down</v>
      </c>
      <c r="L90" s="13"/>
      <c r="M90" s="14" t="e">
        <f t="shared" si="12"/>
        <v>#N/A</v>
      </c>
      <c r="N90" s="14" t="e">
        <f t="shared" si="13"/>
        <v>#N/A</v>
      </c>
      <c r="O90" s="14" t="e">
        <f t="shared" si="14"/>
        <v>#N/A</v>
      </c>
      <c r="P90" s="14" t="e">
        <f t="shared" si="15"/>
        <v>#N/A</v>
      </c>
    </row>
    <row r="91" spans="2:16" x14ac:dyDescent="0.35">
      <c r="B91" s="22" t="s">
        <v>107</v>
      </c>
      <c r="C91" s="13">
        <v>50</v>
      </c>
      <c r="D91" s="15">
        <f t="shared" si="16"/>
        <v>6</v>
      </c>
      <c r="E91" s="23">
        <f t="shared" si="5"/>
        <v>10.791666666666666</v>
      </c>
      <c r="F91" s="23">
        <f t="shared" si="6"/>
        <v>64</v>
      </c>
      <c r="G91" s="23">
        <f t="shared" si="7"/>
        <v>92.701241134751768</v>
      </c>
      <c r="H91" s="23">
        <f t="shared" si="8"/>
        <v>35.298758865248224</v>
      </c>
      <c r="I91" s="21" t="str">
        <f t="shared" si="9"/>
        <v/>
      </c>
      <c r="J91" s="14" t="str">
        <f t="shared" si="10"/>
        <v>Below Mean</v>
      </c>
      <c r="K91" s="14" t="str">
        <f t="shared" si="11"/>
        <v>Up</v>
      </c>
      <c r="L91" s="13"/>
      <c r="M91" s="14" t="e">
        <f t="shared" si="12"/>
        <v>#N/A</v>
      </c>
      <c r="N91" s="14" t="e">
        <f t="shared" si="13"/>
        <v>#N/A</v>
      </c>
      <c r="O91" s="14" t="e">
        <f t="shared" si="14"/>
        <v>#N/A</v>
      </c>
      <c r="P91" s="14" t="e">
        <f t="shared" si="15"/>
        <v>#N/A</v>
      </c>
    </row>
    <row r="92" spans="2:16" x14ac:dyDescent="0.35">
      <c r="B92" s="22" t="s">
        <v>108</v>
      </c>
      <c r="C92" s="13">
        <v>40</v>
      </c>
      <c r="D92" s="15">
        <f t="shared" si="16"/>
        <v>10</v>
      </c>
      <c r="E92" s="23">
        <f t="shared" si="5"/>
        <v>10.791666666666666</v>
      </c>
      <c r="F92" s="23">
        <f t="shared" si="6"/>
        <v>64</v>
      </c>
      <c r="G92" s="23">
        <f t="shared" si="7"/>
        <v>92.701241134751768</v>
      </c>
      <c r="H92" s="23">
        <f t="shared" si="8"/>
        <v>35.298758865248224</v>
      </c>
      <c r="I92" s="21" t="str">
        <f t="shared" si="9"/>
        <v/>
      </c>
      <c r="J92" s="14" t="str">
        <f t="shared" si="10"/>
        <v>Below Mean</v>
      </c>
      <c r="K92" s="14" t="str">
        <f t="shared" si="11"/>
        <v>Down</v>
      </c>
      <c r="L92" s="13"/>
      <c r="M92" s="14" t="e">
        <f t="shared" si="12"/>
        <v>#N/A</v>
      </c>
      <c r="N92" s="14" t="e">
        <f t="shared" si="13"/>
        <v>#N/A</v>
      </c>
      <c r="O92" s="14" t="e">
        <f t="shared" si="14"/>
        <v>#N/A</v>
      </c>
      <c r="P92" s="14" t="e">
        <f t="shared" si="15"/>
        <v>#N/A</v>
      </c>
    </row>
    <row r="93" spans="2:16" x14ac:dyDescent="0.35">
      <c r="B93" s="22" t="s">
        <v>109</v>
      </c>
      <c r="C93" s="13">
        <v>47</v>
      </c>
      <c r="D93" s="15">
        <f t="shared" si="16"/>
        <v>7</v>
      </c>
      <c r="E93" s="23">
        <f t="shared" si="5"/>
        <v>10.791666666666666</v>
      </c>
      <c r="F93" s="23">
        <f t="shared" si="6"/>
        <v>64</v>
      </c>
      <c r="G93" s="23">
        <f t="shared" si="7"/>
        <v>92.701241134751768</v>
      </c>
      <c r="H93" s="23">
        <f t="shared" si="8"/>
        <v>35.298758865248224</v>
      </c>
      <c r="I93" s="21" t="str">
        <f t="shared" si="9"/>
        <v/>
      </c>
      <c r="J93" s="14" t="str">
        <f t="shared" si="10"/>
        <v>Below Mean</v>
      </c>
      <c r="K93" s="14" t="str">
        <f t="shared" si="11"/>
        <v>Up</v>
      </c>
      <c r="L93" s="13"/>
      <c r="M93" s="14" t="e">
        <f t="shared" si="12"/>
        <v>#N/A</v>
      </c>
      <c r="N93" s="14" t="e">
        <f t="shared" si="13"/>
        <v>#N/A</v>
      </c>
      <c r="O93" s="14" t="e">
        <f t="shared" si="14"/>
        <v>#N/A</v>
      </c>
      <c r="P93" s="14" t="e">
        <f t="shared" si="15"/>
        <v>#N/A</v>
      </c>
    </row>
    <row r="94" spans="2:16" x14ac:dyDescent="0.35">
      <c r="B94" s="22" t="s">
        <v>110</v>
      </c>
      <c r="C94" s="13">
        <v>34</v>
      </c>
      <c r="D94" s="15">
        <f t="shared" si="16"/>
        <v>13</v>
      </c>
      <c r="E94" s="23">
        <f t="shared" ref="E94:E136" si="17">IF(ISBLANK(C94)=TRUE,NA(),IF(ISBLANK(L94)=TRUE,E93,M94))</f>
        <v>10.791666666666666</v>
      </c>
      <c r="F94" s="23">
        <f t="shared" ref="F94:F136" si="18">IF(ISBLANK(C94)=TRUE,NA(),IF(ISBLANK(L94)=TRUE,F93,N94))</f>
        <v>64</v>
      </c>
      <c r="G94" s="23">
        <f t="shared" ref="G94:G136" si="19">IF(ISBLANK(C94)=TRUE,NA(),IF(ISBLANK(L94)=TRUE,G93,O94))</f>
        <v>92.701241134751768</v>
      </c>
      <c r="H94" s="23">
        <f t="shared" ref="H94:H136" si="20">IF(ISBLANK(C94)=TRUE,NA(),IF(ISBLANK(L94)=TRUE,H93,P94))</f>
        <v>35.298758865248224</v>
      </c>
      <c r="I94" s="21" t="str">
        <f t="shared" ref="I94:I136" si="21">IF(C94&gt;G94,"Above UCL",IF(C94&lt;H94,"Below LCL",""))</f>
        <v>Below LCL</v>
      </c>
      <c r="J94" s="14" t="str">
        <f t="shared" ref="J94:J136" si="22">IF(C94&gt;F94,"Above Mean",IF(C94&lt;F94,"Below Mean",""))</f>
        <v>Below Mean</v>
      </c>
      <c r="K94" s="14" t="str">
        <f t="shared" ref="K94:K136" si="23">IF(ISBLANK(C94),"",IF(C94&gt;C93,"Up",IF(C94=C93,"","Down")))</f>
        <v>Down</v>
      </c>
      <c r="L94" s="13"/>
      <c r="M94" s="14" t="e">
        <f t="shared" ref="M94:M136" si="24">IF($C$2=12,IF(ISBLANK(L94)=TRUE,NA(),AVERAGE(D94:D105)),IF($C$2=24,IF(ISBLANK(L94)=TRUE,NA(),AVERAGE(D94:D117))))</f>
        <v>#N/A</v>
      </c>
      <c r="N94" s="14" t="e">
        <f t="shared" ref="N94:N136" si="25">IF($C$2=12,IF(ISBLANK(L94)=TRUE,NA(),AVERAGE(C94:C105)),IF($C$2=24,IF(ISBLANK(L94)=TRUE,NA(),AVERAGE(C94:C117))))</f>
        <v>#N/A</v>
      </c>
      <c r="O94" s="14" t="e">
        <f t="shared" ref="O94:O136" si="26">IF(ISBLANK(L94)=TRUE,NA(),(N94+(3*M94/1.128)))</f>
        <v>#N/A</v>
      </c>
      <c r="P94" s="14" t="e">
        <f t="shared" ref="P94:P136" si="27">IF(ISBLANK(L94)=TRUE,NA(),MAX(N94-(3*M94/1.128),0))</f>
        <v>#N/A</v>
      </c>
    </row>
    <row r="95" spans="2:16" x14ac:dyDescent="0.35">
      <c r="B95" s="22" t="s">
        <v>111</v>
      </c>
      <c r="C95" s="13">
        <v>54</v>
      </c>
      <c r="D95" s="15">
        <f t="shared" si="16"/>
        <v>20</v>
      </c>
      <c r="E95" s="23">
        <f t="shared" si="17"/>
        <v>10.791666666666666</v>
      </c>
      <c r="F95" s="23">
        <f t="shared" si="18"/>
        <v>64</v>
      </c>
      <c r="G95" s="23">
        <f t="shared" si="19"/>
        <v>92.701241134751768</v>
      </c>
      <c r="H95" s="23">
        <f t="shared" si="20"/>
        <v>35.298758865248224</v>
      </c>
      <c r="I95" s="21" t="str">
        <f t="shared" si="21"/>
        <v/>
      </c>
      <c r="J95" s="14" t="str">
        <f t="shared" si="22"/>
        <v>Below Mean</v>
      </c>
      <c r="K95" s="14" t="str">
        <f t="shared" si="23"/>
        <v>Up</v>
      </c>
      <c r="L95" s="13"/>
      <c r="M95" s="14" t="e">
        <f t="shared" si="24"/>
        <v>#N/A</v>
      </c>
      <c r="N95" s="14" t="e">
        <f t="shared" si="25"/>
        <v>#N/A</v>
      </c>
      <c r="O95" s="14" t="e">
        <f t="shared" si="26"/>
        <v>#N/A</v>
      </c>
      <c r="P95" s="14" t="e">
        <f t="shared" si="27"/>
        <v>#N/A</v>
      </c>
    </row>
    <row r="96" spans="2:16" x14ac:dyDescent="0.35">
      <c r="B96" s="22" t="s">
        <v>112</v>
      </c>
      <c r="C96" s="13">
        <v>53</v>
      </c>
      <c r="D96" s="15">
        <f t="shared" si="16"/>
        <v>1</v>
      </c>
      <c r="E96" s="23">
        <f t="shared" si="17"/>
        <v>10.791666666666666</v>
      </c>
      <c r="F96" s="23">
        <f t="shared" si="18"/>
        <v>64</v>
      </c>
      <c r="G96" s="23">
        <f t="shared" si="19"/>
        <v>92.701241134751768</v>
      </c>
      <c r="H96" s="23">
        <f t="shared" si="20"/>
        <v>35.298758865248224</v>
      </c>
      <c r="I96" s="21" t="str">
        <f t="shared" si="21"/>
        <v/>
      </c>
      <c r="J96" s="14" t="str">
        <f t="shared" si="22"/>
        <v>Below Mean</v>
      </c>
      <c r="K96" s="14" t="str">
        <f t="shared" si="23"/>
        <v>Down</v>
      </c>
      <c r="L96" s="13"/>
      <c r="M96" s="14" t="e">
        <f t="shared" si="24"/>
        <v>#N/A</v>
      </c>
      <c r="N96" s="14" t="e">
        <f t="shared" si="25"/>
        <v>#N/A</v>
      </c>
      <c r="O96" s="14" t="e">
        <f t="shared" si="26"/>
        <v>#N/A</v>
      </c>
      <c r="P96" s="14" t="e">
        <f t="shared" si="27"/>
        <v>#N/A</v>
      </c>
    </row>
    <row r="97" spans="2:16" x14ac:dyDescent="0.35">
      <c r="B97" s="22" t="s">
        <v>113</v>
      </c>
      <c r="C97" s="13">
        <v>47</v>
      </c>
      <c r="D97" s="15">
        <f t="shared" si="16"/>
        <v>6</v>
      </c>
      <c r="E97" s="23">
        <f t="shared" si="17"/>
        <v>10.791666666666666</v>
      </c>
      <c r="F97" s="23">
        <f t="shared" si="18"/>
        <v>64</v>
      </c>
      <c r="G97" s="23">
        <f t="shared" si="19"/>
        <v>92.701241134751768</v>
      </c>
      <c r="H97" s="23">
        <f t="shared" si="20"/>
        <v>35.298758865248224</v>
      </c>
      <c r="I97" s="21" t="str">
        <f t="shared" si="21"/>
        <v/>
      </c>
      <c r="J97" s="14" t="str">
        <f t="shared" si="22"/>
        <v>Below Mean</v>
      </c>
      <c r="K97" s="14" t="str">
        <f t="shared" si="23"/>
        <v>Down</v>
      </c>
      <c r="L97" s="13"/>
      <c r="M97" s="14" t="e">
        <f t="shared" si="24"/>
        <v>#N/A</v>
      </c>
      <c r="N97" s="14" t="e">
        <f t="shared" si="25"/>
        <v>#N/A</v>
      </c>
      <c r="O97" s="14" t="e">
        <f t="shared" si="26"/>
        <v>#N/A</v>
      </c>
      <c r="P97" s="14" t="e">
        <f t="shared" si="27"/>
        <v>#N/A</v>
      </c>
    </row>
    <row r="98" spans="2:16" x14ac:dyDescent="0.35">
      <c r="B98" s="22" t="s">
        <v>114</v>
      </c>
      <c r="C98" s="13">
        <v>48</v>
      </c>
      <c r="D98" s="15">
        <f t="shared" si="16"/>
        <v>1</v>
      </c>
      <c r="E98" s="23">
        <f t="shared" si="17"/>
        <v>10.791666666666666</v>
      </c>
      <c r="F98" s="23">
        <f t="shared" si="18"/>
        <v>64</v>
      </c>
      <c r="G98" s="23">
        <f t="shared" si="19"/>
        <v>92.701241134751768</v>
      </c>
      <c r="H98" s="23">
        <f t="shared" si="20"/>
        <v>35.298758865248224</v>
      </c>
      <c r="I98" s="21" t="str">
        <f t="shared" si="21"/>
        <v/>
      </c>
      <c r="J98" s="14" t="str">
        <f t="shared" si="22"/>
        <v>Below Mean</v>
      </c>
      <c r="K98" s="14" t="str">
        <f t="shared" si="23"/>
        <v>Up</v>
      </c>
      <c r="L98" s="13"/>
      <c r="M98" s="14" t="e">
        <f t="shared" si="24"/>
        <v>#N/A</v>
      </c>
      <c r="N98" s="14" t="e">
        <f t="shared" si="25"/>
        <v>#N/A</v>
      </c>
      <c r="O98" s="14" t="e">
        <f t="shared" si="26"/>
        <v>#N/A</v>
      </c>
      <c r="P98" s="14" t="e">
        <f t="shared" si="27"/>
        <v>#N/A</v>
      </c>
    </row>
    <row r="99" spans="2:16" x14ac:dyDescent="0.35">
      <c r="B99" s="22" t="s">
        <v>115</v>
      </c>
      <c r="C99" s="13">
        <v>40</v>
      </c>
      <c r="D99" s="15">
        <f t="shared" si="16"/>
        <v>8</v>
      </c>
      <c r="E99" s="23">
        <f t="shared" si="17"/>
        <v>10.791666666666666</v>
      </c>
      <c r="F99" s="23">
        <f t="shared" si="18"/>
        <v>64</v>
      </c>
      <c r="G99" s="23">
        <f t="shared" si="19"/>
        <v>92.701241134751768</v>
      </c>
      <c r="H99" s="23">
        <f t="shared" si="20"/>
        <v>35.298758865248224</v>
      </c>
      <c r="I99" s="21" t="str">
        <f t="shared" si="21"/>
        <v/>
      </c>
      <c r="J99" s="14" t="str">
        <f t="shared" si="22"/>
        <v>Below Mean</v>
      </c>
      <c r="K99" s="14" t="str">
        <f t="shared" si="23"/>
        <v>Down</v>
      </c>
      <c r="L99" s="13"/>
      <c r="M99" s="14" t="e">
        <f t="shared" si="24"/>
        <v>#N/A</v>
      </c>
      <c r="N99" s="14" t="e">
        <f t="shared" si="25"/>
        <v>#N/A</v>
      </c>
      <c r="O99" s="14" t="e">
        <f t="shared" si="26"/>
        <v>#N/A</v>
      </c>
      <c r="P99" s="14" t="e">
        <f t="shared" si="27"/>
        <v>#N/A</v>
      </c>
    </row>
    <row r="100" spans="2:16" x14ac:dyDescent="0.35">
      <c r="B100" s="22" t="s">
        <v>116</v>
      </c>
      <c r="C100" s="13">
        <v>60</v>
      </c>
      <c r="D100" s="15">
        <f t="shared" si="16"/>
        <v>20</v>
      </c>
      <c r="E100" s="23">
        <f t="shared" si="17"/>
        <v>10.791666666666666</v>
      </c>
      <c r="F100" s="23">
        <f t="shared" si="18"/>
        <v>64</v>
      </c>
      <c r="G100" s="23">
        <f t="shared" si="19"/>
        <v>92.701241134751768</v>
      </c>
      <c r="H100" s="23">
        <f t="shared" si="20"/>
        <v>35.298758865248224</v>
      </c>
      <c r="I100" s="21" t="str">
        <f t="shared" si="21"/>
        <v/>
      </c>
      <c r="J100" s="14" t="str">
        <f t="shared" si="22"/>
        <v>Below Mean</v>
      </c>
      <c r="K100" s="14" t="str">
        <f t="shared" si="23"/>
        <v>Up</v>
      </c>
      <c r="L100" s="13"/>
      <c r="M100" s="14" t="e">
        <f t="shared" si="24"/>
        <v>#N/A</v>
      </c>
      <c r="N100" s="14" t="e">
        <f t="shared" si="25"/>
        <v>#N/A</v>
      </c>
      <c r="O100" s="14" t="e">
        <f t="shared" si="26"/>
        <v>#N/A</v>
      </c>
      <c r="P100" s="14" t="e">
        <f t="shared" si="27"/>
        <v>#N/A</v>
      </c>
    </row>
    <row r="101" spans="2:16" x14ac:dyDescent="0.35">
      <c r="B101" s="22" t="s">
        <v>117</v>
      </c>
      <c r="C101" s="13">
        <v>50</v>
      </c>
      <c r="D101" s="15">
        <f t="shared" si="16"/>
        <v>10</v>
      </c>
      <c r="E101" s="23">
        <f t="shared" si="17"/>
        <v>10.791666666666666</v>
      </c>
      <c r="F101" s="23">
        <f t="shared" si="18"/>
        <v>64</v>
      </c>
      <c r="G101" s="23">
        <f t="shared" si="19"/>
        <v>92.701241134751768</v>
      </c>
      <c r="H101" s="23">
        <f t="shared" si="20"/>
        <v>35.298758865248224</v>
      </c>
      <c r="I101" s="21" t="str">
        <f t="shared" si="21"/>
        <v/>
      </c>
      <c r="J101" s="14" t="str">
        <f t="shared" si="22"/>
        <v>Below Mean</v>
      </c>
      <c r="K101" s="14" t="str">
        <f t="shared" si="23"/>
        <v>Down</v>
      </c>
      <c r="L101" s="13"/>
      <c r="M101" s="14" t="e">
        <f t="shared" si="24"/>
        <v>#N/A</v>
      </c>
      <c r="N101" s="14" t="e">
        <f t="shared" si="25"/>
        <v>#N/A</v>
      </c>
      <c r="O101" s="14" t="e">
        <f t="shared" si="26"/>
        <v>#N/A</v>
      </c>
      <c r="P101" s="14" t="e">
        <f t="shared" si="27"/>
        <v>#N/A</v>
      </c>
    </row>
    <row r="102" spans="2:16" x14ac:dyDescent="0.35">
      <c r="B102" s="22" t="s">
        <v>118</v>
      </c>
      <c r="C102" s="13">
        <v>63</v>
      </c>
      <c r="D102" s="15">
        <f t="shared" si="16"/>
        <v>13</v>
      </c>
      <c r="E102" s="23">
        <f t="shared" si="17"/>
        <v>10.791666666666666</v>
      </c>
      <c r="F102" s="23">
        <f t="shared" si="18"/>
        <v>64</v>
      </c>
      <c r="G102" s="23">
        <f t="shared" si="19"/>
        <v>92.701241134751768</v>
      </c>
      <c r="H102" s="23">
        <f t="shared" si="20"/>
        <v>35.298758865248224</v>
      </c>
      <c r="I102" s="21" t="str">
        <f t="shared" si="21"/>
        <v/>
      </c>
      <c r="J102" s="14" t="str">
        <f t="shared" si="22"/>
        <v>Below Mean</v>
      </c>
      <c r="K102" s="14" t="str">
        <f t="shared" si="23"/>
        <v>Up</v>
      </c>
      <c r="L102" s="13"/>
      <c r="M102" s="14" t="e">
        <f t="shared" si="24"/>
        <v>#N/A</v>
      </c>
      <c r="N102" s="14" t="e">
        <f t="shared" si="25"/>
        <v>#N/A</v>
      </c>
      <c r="O102" s="14" t="e">
        <f t="shared" si="26"/>
        <v>#N/A</v>
      </c>
      <c r="P102" s="14" t="e">
        <f t="shared" si="27"/>
        <v>#N/A</v>
      </c>
    </row>
    <row r="103" spans="2:16" x14ac:dyDescent="0.35">
      <c r="B103" s="22" t="s">
        <v>119</v>
      </c>
      <c r="C103" s="13">
        <v>58</v>
      </c>
      <c r="D103" s="15">
        <f t="shared" si="16"/>
        <v>5</v>
      </c>
      <c r="E103" s="23">
        <f t="shared" si="17"/>
        <v>10.791666666666666</v>
      </c>
      <c r="F103" s="23">
        <f t="shared" si="18"/>
        <v>64</v>
      </c>
      <c r="G103" s="23">
        <f t="shared" si="19"/>
        <v>92.701241134751768</v>
      </c>
      <c r="H103" s="23">
        <f t="shared" si="20"/>
        <v>35.298758865248224</v>
      </c>
      <c r="I103" s="21" t="str">
        <f t="shared" si="21"/>
        <v/>
      </c>
      <c r="J103" s="14" t="str">
        <f t="shared" si="22"/>
        <v>Below Mean</v>
      </c>
      <c r="K103" s="14" t="str">
        <f t="shared" si="23"/>
        <v>Down</v>
      </c>
      <c r="L103" s="13"/>
      <c r="M103" s="14" t="e">
        <f t="shared" si="24"/>
        <v>#N/A</v>
      </c>
      <c r="N103" s="14" t="e">
        <f t="shared" si="25"/>
        <v>#N/A</v>
      </c>
      <c r="O103" s="14" t="e">
        <f t="shared" si="26"/>
        <v>#N/A</v>
      </c>
      <c r="P103" s="14" t="e">
        <f t="shared" si="27"/>
        <v>#N/A</v>
      </c>
    </row>
    <row r="104" spans="2:16" x14ac:dyDescent="0.35">
      <c r="B104" s="22" t="s">
        <v>120</v>
      </c>
      <c r="C104" s="13">
        <v>57</v>
      </c>
      <c r="D104" s="15">
        <f t="shared" si="16"/>
        <v>1</v>
      </c>
      <c r="E104" s="23">
        <f t="shared" si="17"/>
        <v>10.791666666666666</v>
      </c>
      <c r="F104" s="23">
        <f t="shared" si="18"/>
        <v>64</v>
      </c>
      <c r="G104" s="23">
        <f t="shared" si="19"/>
        <v>92.701241134751768</v>
      </c>
      <c r="H104" s="23">
        <f t="shared" si="20"/>
        <v>35.298758865248224</v>
      </c>
      <c r="I104" s="21" t="str">
        <f t="shared" si="21"/>
        <v/>
      </c>
      <c r="J104" s="14" t="str">
        <f t="shared" si="22"/>
        <v>Below Mean</v>
      </c>
      <c r="K104" s="14" t="str">
        <f t="shared" si="23"/>
        <v>Down</v>
      </c>
      <c r="L104" s="13"/>
      <c r="M104" s="14" t="e">
        <f t="shared" si="24"/>
        <v>#N/A</v>
      </c>
      <c r="N104" s="14" t="e">
        <f t="shared" si="25"/>
        <v>#N/A</v>
      </c>
      <c r="O104" s="14" t="e">
        <f t="shared" si="26"/>
        <v>#N/A</v>
      </c>
      <c r="P104" s="14" t="e">
        <f t="shared" si="27"/>
        <v>#N/A</v>
      </c>
    </row>
    <row r="105" spans="2:16" x14ac:dyDescent="0.35">
      <c r="B105" s="22" t="s">
        <v>121</v>
      </c>
      <c r="C105" s="13">
        <v>57</v>
      </c>
      <c r="D105" s="15">
        <f t="shared" si="16"/>
        <v>0</v>
      </c>
      <c r="E105" s="23">
        <f t="shared" si="17"/>
        <v>10.791666666666666</v>
      </c>
      <c r="F105" s="23">
        <f t="shared" si="18"/>
        <v>64</v>
      </c>
      <c r="G105" s="23">
        <f t="shared" si="19"/>
        <v>92.701241134751768</v>
      </c>
      <c r="H105" s="23">
        <f t="shared" si="20"/>
        <v>35.298758865248224</v>
      </c>
      <c r="I105" s="21" t="str">
        <f t="shared" si="21"/>
        <v/>
      </c>
      <c r="J105" s="14" t="str">
        <f t="shared" si="22"/>
        <v>Below Mean</v>
      </c>
      <c r="K105" s="14" t="str">
        <f t="shared" si="23"/>
        <v/>
      </c>
      <c r="L105" s="13"/>
      <c r="M105" s="14" t="e">
        <f t="shared" si="24"/>
        <v>#N/A</v>
      </c>
      <c r="N105" s="14" t="e">
        <f t="shared" si="25"/>
        <v>#N/A</v>
      </c>
      <c r="O105" s="14" t="e">
        <f t="shared" si="26"/>
        <v>#N/A</v>
      </c>
      <c r="P105" s="14" t="e">
        <f t="shared" si="27"/>
        <v>#N/A</v>
      </c>
    </row>
    <row r="106" spans="2:16" x14ac:dyDescent="0.35">
      <c r="B106" s="22" t="s">
        <v>122</v>
      </c>
      <c r="C106" s="13">
        <v>56</v>
      </c>
      <c r="D106" s="15">
        <f t="shared" si="16"/>
        <v>1</v>
      </c>
      <c r="E106" s="23">
        <f t="shared" si="17"/>
        <v>10.791666666666666</v>
      </c>
      <c r="F106" s="23">
        <f t="shared" si="18"/>
        <v>64</v>
      </c>
      <c r="G106" s="23">
        <f t="shared" si="19"/>
        <v>92.701241134751768</v>
      </c>
      <c r="H106" s="23">
        <f t="shared" si="20"/>
        <v>35.298758865248224</v>
      </c>
      <c r="I106" s="21" t="str">
        <f t="shared" si="21"/>
        <v/>
      </c>
      <c r="J106" s="14" t="str">
        <f t="shared" si="22"/>
        <v>Below Mean</v>
      </c>
      <c r="K106" s="14" t="str">
        <f t="shared" si="23"/>
        <v>Down</v>
      </c>
      <c r="L106" s="13"/>
      <c r="M106" s="14" t="e">
        <f t="shared" si="24"/>
        <v>#N/A</v>
      </c>
      <c r="N106" s="14" t="e">
        <f t="shared" si="25"/>
        <v>#N/A</v>
      </c>
      <c r="O106" s="14" t="e">
        <f t="shared" si="26"/>
        <v>#N/A</v>
      </c>
      <c r="P106" s="14" t="e">
        <f t="shared" si="27"/>
        <v>#N/A</v>
      </c>
    </row>
    <row r="107" spans="2:16" x14ac:dyDescent="0.35">
      <c r="B107" s="22" t="s">
        <v>123</v>
      </c>
      <c r="C107" s="13">
        <v>49</v>
      </c>
      <c r="D107" s="15">
        <f t="shared" si="16"/>
        <v>7</v>
      </c>
      <c r="E107" s="23">
        <f t="shared" si="17"/>
        <v>10.791666666666666</v>
      </c>
      <c r="F107" s="23">
        <f t="shared" si="18"/>
        <v>64</v>
      </c>
      <c r="G107" s="23">
        <f t="shared" si="19"/>
        <v>92.701241134751768</v>
      </c>
      <c r="H107" s="23">
        <f t="shared" si="20"/>
        <v>35.298758865248224</v>
      </c>
      <c r="I107" s="21" t="str">
        <f t="shared" si="21"/>
        <v/>
      </c>
      <c r="J107" s="14" t="str">
        <f t="shared" si="22"/>
        <v>Below Mean</v>
      </c>
      <c r="K107" s="14" t="str">
        <f t="shared" si="23"/>
        <v>Down</v>
      </c>
      <c r="L107" s="13"/>
      <c r="M107" s="14" t="e">
        <f t="shared" si="24"/>
        <v>#N/A</v>
      </c>
      <c r="N107" s="14" t="e">
        <f t="shared" si="25"/>
        <v>#N/A</v>
      </c>
      <c r="O107" s="14" t="e">
        <f t="shared" si="26"/>
        <v>#N/A</v>
      </c>
      <c r="P107" s="14" t="e">
        <f t="shared" si="27"/>
        <v>#N/A</v>
      </c>
    </row>
    <row r="108" spans="2:16" x14ac:dyDescent="0.35">
      <c r="B108" s="22" t="s">
        <v>124</v>
      </c>
      <c r="C108" s="13">
        <v>60</v>
      </c>
      <c r="D108" s="15">
        <f t="shared" si="16"/>
        <v>11</v>
      </c>
      <c r="E108" s="23">
        <f t="shared" si="17"/>
        <v>10.791666666666666</v>
      </c>
      <c r="F108" s="23">
        <f t="shared" si="18"/>
        <v>64</v>
      </c>
      <c r="G108" s="23">
        <f t="shared" si="19"/>
        <v>92.701241134751768</v>
      </c>
      <c r="H108" s="23">
        <f t="shared" si="20"/>
        <v>35.298758865248224</v>
      </c>
      <c r="I108" s="21" t="str">
        <f t="shared" si="21"/>
        <v/>
      </c>
      <c r="J108" s="14" t="str">
        <f t="shared" si="22"/>
        <v>Below Mean</v>
      </c>
      <c r="K108" s="14" t="str">
        <f t="shared" si="23"/>
        <v>Up</v>
      </c>
      <c r="L108" s="13"/>
      <c r="M108" s="14" t="e">
        <f t="shared" si="24"/>
        <v>#N/A</v>
      </c>
      <c r="N108" s="14" t="e">
        <f t="shared" si="25"/>
        <v>#N/A</v>
      </c>
      <c r="O108" s="14" t="e">
        <f t="shared" si="26"/>
        <v>#N/A</v>
      </c>
      <c r="P108" s="14" t="e">
        <f t="shared" si="27"/>
        <v>#N/A</v>
      </c>
    </row>
    <row r="109" spans="2:16" x14ac:dyDescent="0.35">
      <c r="B109" s="22" t="s">
        <v>125</v>
      </c>
      <c r="C109" s="13">
        <v>69</v>
      </c>
      <c r="D109" s="15">
        <f t="shared" si="16"/>
        <v>9</v>
      </c>
      <c r="E109" s="23">
        <f t="shared" si="17"/>
        <v>10.791666666666666</v>
      </c>
      <c r="F109" s="23">
        <f t="shared" si="18"/>
        <v>64</v>
      </c>
      <c r="G109" s="23">
        <f t="shared" si="19"/>
        <v>92.701241134751768</v>
      </c>
      <c r="H109" s="23">
        <f t="shared" si="20"/>
        <v>35.298758865248224</v>
      </c>
      <c r="I109" s="21" t="str">
        <f t="shared" si="21"/>
        <v/>
      </c>
      <c r="J109" s="14" t="str">
        <f t="shared" si="22"/>
        <v>Above Mean</v>
      </c>
      <c r="K109" s="14" t="str">
        <f t="shared" si="23"/>
        <v>Up</v>
      </c>
      <c r="L109" s="13"/>
      <c r="M109" s="14" t="e">
        <f t="shared" si="24"/>
        <v>#N/A</v>
      </c>
      <c r="N109" s="14" t="e">
        <f t="shared" si="25"/>
        <v>#N/A</v>
      </c>
      <c r="O109" s="14" t="e">
        <f t="shared" si="26"/>
        <v>#N/A</v>
      </c>
      <c r="P109" s="14" t="e">
        <f t="shared" si="27"/>
        <v>#N/A</v>
      </c>
    </row>
    <row r="110" spans="2:16" x14ac:dyDescent="0.35">
      <c r="B110" s="22" t="s">
        <v>126</v>
      </c>
      <c r="C110" s="13">
        <v>59</v>
      </c>
      <c r="D110" s="15">
        <f t="shared" si="16"/>
        <v>10</v>
      </c>
      <c r="E110" s="23">
        <f t="shared" si="17"/>
        <v>10.791666666666666</v>
      </c>
      <c r="F110" s="23">
        <f t="shared" si="18"/>
        <v>64</v>
      </c>
      <c r="G110" s="23">
        <f t="shared" si="19"/>
        <v>92.701241134751768</v>
      </c>
      <c r="H110" s="23">
        <f t="shared" si="20"/>
        <v>35.298758865248224</v>
      </c>
      <c r="I110" s="21" t="str">
        <f t="shared" si="21"/>
        <v/>
      </c>
      <c r="J110" s="14" t="str">
        <f t="shared" si="22"/>
        <v>Below Mean</v>
      </c>
      <c r="K110" s="14" t="str">
        <f t="shared" si="23"/>
        <v>Down</v>
      </c>
      <c r="L110" s="13"/>
      <c r="M110" s="14" t="e">
        <f t="shared" si="24"/>
        <v>#N/A</v>
      </c>
      <c r="N110" s="14" t="e">
        <f t="shared" si="25"/>
        <v>#N/A</v>
      </c>
      <c r="O110" s="14" t="e">
        <f t="shared" si="26"/>
        <v>#N/A</v>
      </c>
      <c r="P110" s="14" t="e">
        <f t="shared" si="27"/>
        <v>#N/A</v>
      </c>
    </row>
    <row r="111" spans="2:16" x14ac:dyDescent="0.35">
      <c r="B111" s="22" t="s">
        <v>127</v>
      </c>
      <c r="C111" s="13">
        <v>103</v>
      </c>
      <c r="D111" s="15">
        <f t="shared" si="16"/>
        <v>44</v>
      </c>
      <c r="E111" s="23">
        <f t="shared" si="17"/>
        <v>10.791666666666666</v>
      </c>
      <c r="F111" s="23">
        <f t="shared" si="18"/>
        <v>64</v>
      </c>
      <c r="G111" s="23">
        <f t="shared" si="19"/>
        <v>92.701241134751768</v>
      </c>
      <c r="H111" s="23">
        <f t="shared" si="20"/>
        <v>35.298758865248224</v>
      </c>
      <c r="I111" s="21" t="str">
        <f t="shared" si="21"/>
        <v>Above UCL</v>
      </c>
      <c r="J111" s="14" t="str">
        <f t="shared" si="22"/>
        <v>Above Mean</v>
      </c>
      <c r="K111" s="14" t="str">
        <f t="shared" si="23"/>
        <v>Up</v>
      </c>
      <c r="L111" s="13"/>
      <c r="M111" s="14" t="e">
        <f t="shared" si="24"/>
        <v>#N/A</v>
      </c>
      <c r="N111" s="14" t="e">
        <f t="shared" si="25"/>
        <v>#N/A</v>
      </c>
      <c r="O111" s="14" t="e">
        <f t="shared" si="26"/>
        <v>#N/A</v>
      </c>
      <c r="P111" s="14" t="e">
        <f t="shared" si="27"/>
        <v>#N/A</v>
      </c>
    </row>
    <row r="112" spans="2:16" x14ac:dyDescent="0.35">
      <c r="B112" s="22" t="s">
        <v>128</v>
      </c>
      <c r="C112" s="13">
        <v>121</v>
      </c>
      <c r="D112" s="15">
        <f t="shared" si="16"/>
        <v>18</v>
      </c>
      <c r="E112" s="23">
        <f t="shared" si="17"/>
        <v>10.791666666666666</v>
      </c>
      <c r="F112" s="23">
        <f t="shared" si="18"/>
        <v>64</v>
      </c>
      <c r="G112" s="23">
        <f t="shared" si="19"/>
        <v>92.701241134751768</v>
      </c>
      <c r="H112" s="23">
        <f t="shared" si="20"/>
        <v>35.298758865248224</v>
      </c>
      <c r="I112" s="21" t="str">
        <f t="shared" si="21"/>
        <v>Above UCL</v>
      </c>
      <c r="J112" s="14" t="str">
        <f t="shared" si="22"/>
        <v>Above Mean</v>
      </c>
      <c r="K112" s="14" t="str">
        <f t="shared" si="23"/>
        <v>Up</v>
      </c>
      <c r="L112" s="13"/>
      <c r="M112" s="14" t="e">
        <f t="shared" si="24"/>
        <v>#N/A</v>
      </c>
      <c r="N112" s="14" t="e">
        <f t="shared" si="25"/>
        <v>#N/A</v>
      </c>
      <c r="O112" s="14" t="e">
        <f t="shared" si="26"/>
        <v>#N/A</v>
      </c>
      <c r="P112" s="14" t="e">
        <f t="shared" si="27"/>
        <v>#N/A</v>
      </c>
    </row>
    <row r="113" spans="2:16" x14ac:dyDescent="0.35">
      <c r="B113" s="22" t="s">
        <v>129</v>
      </c>
      <c r="C113" s="13">
        <v>98</v>
      </c>
      <c r="D113" s="15">
        <f t="shared" si="16"/>
        <v>23</v>
      </c>
      <c r="E113" s="23">
        <f t="shared" si="17"/>
        <v>10.791666666666666</v>
      </c>
      <c r="F113" s="23">
        <f t="shared" si="18"/>
        <v>64</v>
      </c>
      <c r="G113" s="23">
        <f t="shared" si="19"/>
        <v>92.701241134751768</v>
      </c>
      <c r="H113" s="23">
        <f t="shared" si="20"/>
        <v>35.298758865248224</v>
      </c>
      <c r="I113" s="21" t="str">
        <f t="shared" si="21"/>
        <v>Above UCL</v>
      </c>
      <c r="J113" s="14" t="str">
        <f t="shared" si="22"/>
        <v>Above Mean</v>
      </c>
      <c r="K113" s="14" t="str">
        <f t="shared" si="23"/>
        <v>Down</v>
      </c>
      <c r="L113" s="13"/>
      <c r="M113" s="14" t="e">
        <f t="shared" si="24"/>
        <v>#N/A</v>
      </c>
      <c r="N113" s="14" t="e">
        <f t="shared" si="25"/>
        <v>#N/A</v>
      </c>
      <c r="O113" s="14" t="e">
        <f t="shared" si="26"/>
        <v>#N/A</v>
      </c>
      <c r="P113" s="14" t="e">
        <f t="shared" si="27"/>
        <v>#N/A</v>
      </c>
    </row>
    <row r="114" spans="2:16" x14ac:dyDescent="0.35">
      <c r="B114" s="22" t="s">
        <v>130</v>
      </c>
      <c r="C114" s="13">
        <v>63</v>
      </c>
      <c r="D114" s="15">
        <f t="shared" si="16"/>
        <v>35</v>
      </c>
      <c r="E114" s="23">
        <f t="shared" si="17"/>
        <v>10.791666666666666</v>
      </c>
      <c r="F114" s="23">
        <f t="shared" si="18"/>
        <v>64</v>
      </c>
      <c r="G114" s="23">
        <f t="shared" si="19"/>
        <v>92.701241134751768</v>
      </c>
      <c r="H114" s="23">
        <f t="shared" si="20"/>
        <v>35.298758865248224</v>
      </c>
      <c r="I114" s="21" t="str">
        <f t="shared" si="21"/>
        <v/>
      </c>
      <c r="J114" s="14" t="str">
        <f t="shared" si="22"/>
        <v>Below Mean</v>
      </c>
      <c r="K114" s="14" t="str">
        <f t="shared" si="23"/>
        <v>Down</v>
      </c>
      <c r="L114" s="13"/>
      <c r="M114" s="14" t="e">
        <f t="shared" si="24"/>
        <v>#N/A</v>
      </c>
      <c r="N114" s="14" t="e">
        <f t="shared" si="25"/>
        <v>#N/A</v>
      </c>
      <c r="O114" s="14" t="e">
        <f t="shared" si="26"/>
        <v>#N/A</v>
      </c>
      <c r="P114" s="14" t="e">
        <f t="shared" si="27"/>
        <v>#N/A</v>
      </c>
    </row>
    <row r="115" spans="2:16" x14ac:dyDescent="0.35">
      <c r="B115" s="22" t="s">
        <v>131</v>
      </c>
      <c r="C115" s="13">
        <v>66</v>
      </c>
      <c r="D115" s="15">
        <f t="shared" si="16"/>
        <v>3</v>
      </c>
      <c r="E115" s="23">
        <f t="shared" si="17"/>
        <v>10.791666666666666</v>
      </c>
      <c r="F115" s="23">
        <f t="shared" si="18"/>
        <v>64</v>
      </c>
      <c r="G115" s="23">
        <f t="shared" si="19"/>
        <v>92.701241134751768</v>
      </c>
      <c r="H115" s="23">
        <f t="shared" si="20"/>
        <v>35.298758865248224</v>
      </c>
      <c r="I115" s="21" t="str">
        <f t="shared" si="21"/>
        <v/>
      </c>
      <c r="J115" s="14" t="str">
        <f t="shared" si="22"/>
        <v>Above Mean</v>
      </c>
      <c r="K115" s="14" t="str">
        <f t="shared" si="23"/>
        <v>Up</v>
      </c>
      <c r="L115" s="13"/>
      <c r="M115" s="14" t="e">
        <f t="shared" si="24"/>
        <v>#N/A</v>
      </c>
      <c r="N115" s="14" t="e">
        <f t="shared" si="25"/>
        <v>#N/A</v>
      </c>
      <c r="O115" s="14" t="e">
        <f t="shared" si="26"/>
        <v>#N/A</v>
      </c>
      <c r="P115" s="14" t="e">
        <f t="shared" si="27"/>
        <v>#N/A</v>
      </c>
    </row>
    <row r="116" spans="2:16" x14ac:dyDescent="0.35">
      <c r="B116" s="22" t="s">
        <v>132</v>
      </c>
      <c r="C116" s="13">
        <v>69</v>
      </c>
      <c r="D116" s="15">
        <f t="shared" si="16"/>
        <v>3</v>
      </c>
      <c r="E116" s="23">
        <f t="shared" si="17"/>
        <v>10.791666666666666</v>
      </c>
      <c r="F116" s="23">
        <f t="shared" si="18"/>
        <v>64</v>
      </c>
      <c r="G116" s="23">
        <f t="shared" si="19"/>
        <v>92.701241134751768</v>
      </c>
      <c r="H116" s="23">
        <f t="shared" si="20"/>
        <v>35.298758865248224</v>
      </c>
      <c r="I116" s="21" t="str">
        <f t="shared" si="21"/>
        <v/>
      </c>
      <c r="J116" s="14" t="str">
        <f t="shared" si="22"/>
        <v>Above Mean</v>
      </c>
      <c r="K116" s="14" t="str">
        <f t="shared" si="23"/>
        <v>Up</v>
      </c>
      <c r="L116" s="13"/>
      <c r="M116" s="14" t="e">
        <f t="shared" si="24"/>
        <v>#N/A</v>
      </c>
      <c r="N116" s="14" t="e">
        <f t="shared" si="25"/>
        <v>#N/A</v>
      </c>
      <c r="O116" s="14" t="e">
        <f t="shared" si="26"/>
        <v>#N/A</v>
      </c>
      <c r="P116" s="14" t="e">
        <f t="shared" si="27"/>
        <v>#N/A</v>
      </c>
    </row>
    <row r="117" spans="2:16" x14ac:dyDescent="0.35">
      <c r="B117" s="22" t="s">
        <v>133</v>
      </c>
      <c r="C117" s="13">
        <v>69</v>
      </c>
      <c r="D117" s="15">
        <f t="shared" si="16"/>
        <v>0</v>
      </c>
      <c r="E117" s="23">
        <f t="shared" si="17"/>
        <v>10.791666666666666</v>
      </c>
      <c r="F117" s="23">
        <f t="shared" si="18"/>
        <v>64</v>
      </c>
      <c r="G117" s="23">
        <f t="shared" si="19"/>
        <v>92.701241134751768</v>
      </c>
      <c r="H117" s="23">
        <f t="shared" si="20"/>
        <v>35.298758865248224</v>
      </c>
      <c r="I117" s="21" t="str">
        <f t="shared" si="21"/>
        <v/>
      </c>
      <c r="J117" s="14" t="str">
        <f t="shared" si="22"/>
        <v>Above Mean</v>
      </c>
      <c r="K117" s="14" t="str">
        <f t="shared" si="23"/>
        <v/>
      </c>
      <c r="L117" s="13"/>
      <c r="M117" s="14" t="e">
        <f t="shared" si="24"/>
        <v>#N/A</v>
      </c>
      <c r="N117" s="14" t="e">
        <f t="shared" si="25"/>
        <v>#N/A</v>
      </c>
      <c r="O117" s="14" t="e">
        <f t="shared" si="26"/>
        <v>#N/A</v>
      </c>
      <c r="P117" s="14" t="e">
        <f t="shared" si="27"/>
        <v>#N/A</v>
      </c>
    </row>
    <row r="118" spans="2:16" x14ac:dyDescent="0.35">
      <c r="B118" s="22" t="s">
        <v>134</v>
      </c>
      <c r="C118" s="13">
        <v>57</v>
      </c>
      <c r="D118" s="15">
        <f t="shared" si="16"/>
        <v>12</v>
      </c>
      <c r="E118" s="23">
        <f t="shared" si="17"/>
        <v>10.791666666666666</v>
      </c>
      <c r="F118" s="23">
        <f t="shared" si="18"/>
        <v>64</v>
      </c>
      <c r="G118" s="23">
        <f t="shared" si="19"/>
        <v>92.701241134751768</v>
      </c>
      <c r="H118" s="23">
        <f t="shared" si="20"/>
        <v>35.298758865248224</v>
      </c>
      <c r="I118" s="21" t="str">
        <f t="shared" si="21"/>
        <v/>
      </c>
      <c r="J118" s="14" t="str">
        <f t="shared" si="22"/>
        <v>Below Mean</v>
      </c>
      <c r="K118" s="14" t="str">
        <f t="shared" si="23"/>
        <v>Down</v>
      </c>
      <c r="L118" s="13"/>
      <c r="M118" s="14" t="e">
        <f t="shared" si="24"/>
        <v>#N/A</v>
      </c>
      <c r="N118" s="14" t="e">
        <f t="shared" si="25"/>
        <v>#N/A</v>
      </c>
      <c r="O118" s="14" t="e">
        <f t="shared" si="26"/>
        <v>#N/A</v>
      </c>
      <c r="P118" s="14" t="e">
        <f t="shared" si="27"/>
        <v>#N/A</v>
      </c>
    </row>
    <row r="119" spans="2:16" x14ac:dyDescent="0.35">
      <c r="B119" s="22" t="s">
        <v>135</v>
      </c>
      <c r="C119" s="13">
        <v>53</v>
      </c>
      <c r="D119" s="15">
        <f t="shared" si="16"/>
        <v>4</v>
      </c>
      <c r="E119" s="23">
        <f t="shared" si="17"/>
        <v>10.791666666666666</v>
      </c>
      <c r="F119" s="23">
        <f t="shared" si="18"/>
        <v>64</v>
      </c>
      <c r="G119" s="23">
        <f t="shared" si="19"/>
        <v>92.701241134751768</v>
      </c>
      <c r="H119" s="23">
        <f t="shared" si="20"/>
        <v>35.298758865248224</v>
      </c>
      <c r="I119" s="21" t="str">
        <f t="shared" si="21"/>
        <v/>
      </c>
      <c r="J119" s="14" t="str">
        <f t="shared" si="22"/>
        <v>Below Mean</v>
      </c>
      <c r="K119" s="14" t="str">
        <f t="shared" si="23"/>
        <v>Down</v>
      </c>
      <c r="L119" s="13"/>
      <c r="M119" s="14" t="e">
        <f t="shared" si="24"/>
        <v>#N/A</v>
      </c>
      <c r="N119" s="14" t="e">
        <f t="shared" si="25"/>
        <v>#N/A</v>
      </c>
      <c r="O119" s="14" t="e">
        <f t="shared" si="26"/>
        <v>#N/A</v>
      </c>
      <c r="P119" s="14" t="e">
        <f t="shared" si="27"/>
        <v>#N/A</v>
      </c>
    </row>
    <row r="120" spans="2:16" x14ac:dyDescent="0.35">
      <c r="B120" s="22" t="s">
        <v>136</v>
      </c>
      <c r="C120" s="13">
        <v>35</v>
      </c>
      <c r="D120" s="15">
        <f t="shared" si="16"/>
        <v>18</v>
      </c>
      <c r="E120" s="23">
        <f t="shared" si="17"/>
        <v>10.791666666666666</v>
      </c>
      <c r="F120" s="23">
        <f t="shared" si="18"/>
        <v>64</v>
      </c>
      <c r="G120" s="23">
        <f t="shared" si="19"/>
        <v>92.701241134751768</v>
      </c>
      <c r="H120" s="23">
        <f t="shared" si="20"/>
        <v>35.298758865248224</v>
      </c>
      <c r="I120" s="21" t="str">
        <f t="shared" si="21"/>
        <v>Below LCL</v>
      </c>
      <c r="J120" s="14" t="str">
        <f t="shared" si="22"/>
        <v>Below Mean</v>
      </c>
      <c r="K120" s="14" t="str">
        <f t="shared" si="23"/>
        <v>Down</v>
      </c>
      <c r="L120" s="13"/>
      <c r="M120" s="14" t="e">
        <f t="shared" si="24"/>
        <v>#N/A</v>
      </c>
      <c r="N120" s="14" t="e">
        <f t="shared" si="25"/>
        <v>#N/A</v>
      </c>
      <c r="O120" s="14" t="e">
        <f t="shared" si="26"/>
        <v>#N/A</v>
      </c>
      <c r="P120" s="14" t="e">
        <f t="shared" si="27"/>
        <v>#N/A</v>
      </c>
    </row>
    <row r="121" spans="2:16" x14ac:dyDescent="0.35">
      <c r="B121" s="22" t="s">
        <v>137</v>
      </c>
      <c r="C121" s="13">
        <v>50</v>
      </c>
      <c r="D121" s="15">
        <f t="shared" si="16"/>
        <v>15</v>
      </c>
      <c r="E121" s="23">
        <f t="shared" si="17"/>
        <v>10.791666666666666</v>
      </c>
      <c r="F121" s="23">
        <f t="shared" si="18"/>
        <v>64</v>
      </c>
      <c r="G121" s="23">
        <f t="shared" si="19"/>
        <v>92.701241134751768</v>
      </c>
      <c r="H121" s="23">
        <f t="shared" si="20"/>
        <v>35.298758865248224</v>
      </c>
      <c r="I121" s="21" t="str">
        <f t="shared" si="21"/>
        <v/>
      </c>
      <c r="J121" s="14" t="str">
        <f t="shared" si="22"/>
        <v>Below Mean</v>
      </c>
      <c r="K121" s="14" t="str">
        <f t="shared" si="23"/>
        <v>Up</v>
      </c>
      <c r="L121" s="13"/>
      <c r="M121" s="14" t="e">
        <f t="shared" si="24"/>
        <v>#N/A</v>
      </c>
      <c r="N121" s="14" t="e">
        <f t="shared" si="25"/>
        <v>#N/A</v>
      </c>
      <c r="O121" s="14" t="e">
        <f t="shared" si="26"/>
        <v>#N/A</v>
      </c>
      <c r="P121" s="14" t="e">
        <f t="shared" si="27"/>
        <v>#N/A</v>
      </c>
    </row>
    <row r="122" spans="2:16" x14ac:dyDescent="0.35">
      <c r="B122" s="22" t="s">
        <v>138</v>
      </c>
      <c r="C122" s="13">
        <v>44</v>
      </c>
      <c r="D122" s="15">
        <f t="shared" si="16"/>
        <v>6</v>
      </c>
      <c r="E122" s="23">
        <f t="shared" si="17"/>
        <v>10.791666666666666</v>
      </c>
      <c r="F122" s="23">
        <f t="shared" si="18"/>
        <v>64</v>
      </c>
      <c r="G122" s="23">
        <f t="shared" si="19"/>
        <v>92.701241134751768</v>
      </c>
      <c r="H122" s="23">
        <f t="shared" si="20"/>
        <v>35.298758865248224</v>
      </c>
      <c r="I122" s="21" t="str">
        <f t="shared" si="21"/>
        <v/>
      </c>
      <c r="J122" s="14" t="str">
        <f t="shared" si="22"/>
        <v>Below Mean</v>
      </c>
      <c r="K122" s="14" t="str">
        <f t="shared" si="23"/>
        <v>Down</v>
      </c>
      <c r="L122" s="13"/>
      <c r="M122" s="14" t="e">
        <f t="shared" si="24"/>
        <v>#N/A</v>
      </c>
      <c r="N122" s="14" t="e">
        <f t="shared" si="25"/>
        <v>#N/A</v>
      </c>
      <c r="O122" s="14" t="e">
        <f t="shared" si="26"/>
        <v>#N/A</v>
      </c>
      <c r="P122" s="14" t="e">
        <f t="shared" si="27"/>
        <v>#N/A</v>
      </c>
    </row>
    <row r="123" spans="2:16" x14ac:dyDescent="0.35">
      <c r="B123" s="22" t="s">
        <v>139</v>
      </c>
      <c r="C123" s="13">
        <v>48</v>
      </c>
      <c r="D123" s="15">
        <f t="shared" si="16"/>
        <v>4</v>
      </c>
      <c r="E123" s="23">
        <f t="shared" si="17"/>
        <v>10.791666666666666</v>
      </c>
      <c r="F123" s="23">
        <f t="shared" si="18"/>
        <v>64</v>
      </c>
      <c r="G123" s="23">
        <f t="shared" si="19"/>
        <v>92.701241134751768</v>
      </c>
      <c r="H123" s="23">
        <f t="shared" si="20"/>
        <v>35.298758865248224</v>
      </c>
      <c r="I123" s="21" t="str">
        <f t="shared" si="21"/>
        <v/>
      </c>
      <c r="J123" s="14" t="str">
        <f t="shared" si="22"/>
        <v>Below Mean</v>
      </c>
      <c r="K123" s="14" t="str">
        <f t="shared" si="23"/>
        <v>Up</v>
      </c>
      <c r="L123" s="13"/>
      <c r="M123" s="14" t="e">
        <f t="shared" si="24"/>
        <v>#N/A</v>
      </c>
      <c r="N123" s="14" t="e">
        <f t="shared" si="25"/>
        <v>#N/A</v>
      </c>
      <c r="O123" s="14" t="e">
        <f t="shared" si="26"/>
        <v>#N/A</v>
      </c>
      <c r="P123" s="14" t="e">
        <f t="shared" si="27"/>
        <v>#N/A</v>
      </c>
    </row>
    <row r="124" spans="2:16" x14ac:dyDescent="0.35">
      <c r="B124" s="22" t="s">
        <v>140</v>
      </c>
      <c r="C124" s="13">
        <v>56</v>
      </c>
      <c r="D124" s="15">
        <f t="shared" si="16"/>
        <v>8</v>
      </c>
      <c r="E124" s="23">
        <f t="shared" si="17"/>
        <v>10.791666666666666</v>
      </c>
      <c r="F124" s="23">
        <f t="shared" si="18"/>
        <v>64</v>
      </c>
      <c r="G124" s="23">
        <f t="shared" si="19"/>
        <v>92.701241134751768</v>
      </c>
      <c r="H124" s="23">
        <f t="shared" si="20"/>
        <v>35.298758865248224</v>
      </c>
      <c r="I124" s="21" t="str">
        <f t="shared" si="21"/>
        <v/>
      </c>
      <c r="J124" s="14" t="str">
        <f t="shared" si="22"/>
        <v>Below Mean</v>
      </c>
      <c r="K124" s="14" t="str">
        <f t="shared" si="23"/>
        <v>Up</v>
      </c>
      <c r="L124" s="13"/>
      <c r="M124" s="14" t="e">
        <f t="shared" si="24"/>
        <v>#N/A</v>
      </c>
      <c r="N124" s="14" t="e">
        <f t="shared" si="25"/>
        <v>#N/A</v>
      </c>
      <c r="O124" s="14" t="e">
        <f t="shared" si="26"/>
        <v>#N/A</v>
      </c>
      <c r="P124" s="14" t="e">
        <f t="shared" si="27"/>
        <v>#N/A</v>
      </c>
    </row>
    <row r="125" spans="2:16" x14ac:dyDescent="0.35">
      <c r="B125" s="22" t="s">
        <v>141</v>
      </c>
      <c r="C125" s="13">
        <v>67</v>
      </c>
      <c r="D125" s="15">
        <f t="shared" si="16"/>
        <v>11</v>
      </c>
      <c r="E125" s="23">
        <f t="shared" si="17"/>
        <v>10.791666666666666</v>
      </c>
      <c r="F125" s="23">
        <f t="shared" si="18"/>
        <v>64</v>
      </c>
      <c r="G125" s="23">
        <f t="shared" si="19"/>
        <v>92.701241134751768</v>
      </c>
      <c r="H125" s="23">
        <f t="shared" si="20"/>
        <v>35.298758865248224</v>
      </c>
      <c r="I125" s="21" t="str">
        <f t="shared" si="21"/>
        <v/>
      </c>
      <c r="J125" s="14" t="str">
        <f t="shared" si="22"/>
        <v>Above Mean</v>
      </c>
      <c r="K125" s="14" t="str">
        <f t="shared" si="23"/>
        <v>Up</v>
      </c>
      <c r="L125" s="13"/>
      <c r="M125" s="14" t="e">
        <f t="shared" si="24"/>
        <v>#N/A</v>
      </c>
      <c r="N125" s="14" t="e">
        <f>IF($C$2=12,IF(ISBLANK(L125)=TRUE,NA(),AVERAGE(C125:C136)),IF($C$2=24,IF(ISBLANK(L125)=TRUE,NA(),AVERAGE(C125:C148))))</f>
        <v>#N/A</v>
      </c>
      <c r="O125" s="14" t="e">
        <f t="shared" si="26"/>
        <v>#N/A</v>
      </c>
      <c r="P125" s="14" t="e">
        <f t="shared" si="27"/>
        <v>#N/A</v>
      </c>
    </row>
    <row r="126" spans="2:16" x14ac:dyDescent="0.35">
      <c r="B126" s="22" t="s">
        <v>142</v>
      </c>
      <c r="C126" s="13">
        <v>59</v>
      </c>
      <c r="D126" s="15">
        <f t="shared" si="16"/>
        <v>8</v>
      </c>
      <c r="E126" s="23">
        <f t="shared" si="17"/>
        <v>10.791666666666666</v>
      </c>
      <c r="F126" s="23">
        <f t="shared" si="18"/>
        <v>64</v>
      </c>
      <c r="G126" s="23">
        <f t="shared" si="19"/>
        <v>92.701241134751768</v>
      </c>
      <c r="H126" s="23">
        <f t="shared" si="20"/>
        <v>35.298758865248224</v>
      </c>
      <c r="I126" s="21" t="str">
        <f t="shared" si="21"/>
        <v/>
      </c>
      <c r="J126" s="14" t="str">
        <f t="shared" si="22"/>
        <v>Below Mean</v>
      </c>
      <c r="K126" s="14" t="str">
        <f t="shared" si="23"/>
        <v>Down</v>
      </c>
      <c r="L126" s="13"/>
      <c r="M126" s="14" t="e">
        <f t="shared" si="24"/>
        <v>#N/A</v>
      </c>
      <c r="N126" s="14" t="e">
        <f t="shared" si="25"/>
        <v>#N/A</v>
      </c>
      <c r="O126" s="14" t="e">
        <f t="shared" si="26"/>
        <v>#N/A</v>
      </c>
      <c r="P126" s="14" t="e">
        <f t="shared" si="27"/>
        <v>#N/A</v>
      </c>
    </row>
    <row r="127" spans="2:16" x14ac:dyDescent="0.35">
      <c r="B127" s="22" t="s">
        <v>143</v>
      </c>
      <c r="C127" s="13">
        <v>51</v>
      </c>
      <c r="D127" s="15">
        <f t="shared" si="16"/>
        <v>8</v>
      </c>
      <c r="E127" s="23">
        <f t="shared" si="17"/>
        <v>10.791666666666666</v>
      </c>
      <c r="F127" s="23">
        <f t="shared" si="18"/>
        <v>64</v>
      </c>
      <c r="G127" s="23">
        <f t="shared" si="19"/>
        <v>92.701241134751768</v>
      </c>
      <c r="H127" s="23">
        <f t="shared" si="20"/>
        <v>35.298758865248224</v>
      </c>
      <c r="I127" s="21" t="str">
        <f t="shared" si="21"/>
        <v/>
      </c>
      <c r="J127" s="14" t="str">
        <f t="shared" si="22"/>
        <v>Below Mean</v>
      </c>
      <c r="K127" s="14" t="str">
        <f t="shared" si="23"/>
        <v>Down</v>
      </c>
      <c r="L127" s="13"/>
      <c r="M127" s="14" t="e">
        <f t="shared" si="24"/>
        <v>#N/A</v>
      </c>
      <c r="N127" s="14" t="e">
        <f t="shared" si="25"/>
        <v>#N/A</v>
      </c>
      <c r="O127" s="14" t="e">
        <f t="shared" si="26"/>
        <v>#N/A</v>
      </c>
      <c r="P127" s="14" t="e">
        <f t="shared" si="27"/>
        <v>#N/A</v>
      </c>
    </row>
    <row r="128" spans="2:16" x14ac:dyDescent="0.35">
      <c r="B128" s="22" t="s">
        <v>144</v>
      </c>
      <c r="C128" s="13">
        <v>54</v>
      </c>
      <c r="D128" s="15">
        <f t="shared" si="16"/>
        <v>3</v>
      </c>
      <c r="E128" s="23">
        <f t="shared" si="17"/>
        <v>10.791666666666666</v>
      </c>
      <c r="F128" s="23">
        <f t="shared" si="18"/>
        <v>64</v>
      </c>
      <c r="G128" s="23">
        <f t="shared" si="19"/>
        <v>92.701241134751768</v>
      </c>
      <c r="H128" s="23">
        <f t="shared" si="20"/>
        <v>35.298758865248224</v>
      </c>
      <c r="I128" s="21" t="str">
        <f t="shared" si="21"/>
        <v/>
      </c>
      <c r="J128" s="14" t="str">
        <f t="shared" si="22"/>
        <v>Below Mean</v>
      </c>
      <c r="K128" s="14" t="str">
        <f t="shared" si="23"/>
        <v>Up</v>
      </c>
      <c r="L128" s="13"/>
      <c r="M128" s="14" t="e">
        <f t="shared" si="24"/>
        <v>#N/A</v>
      </c>
      <c r="N128" s="14" t="e">
        <f t="shared" si="25"/>
        <v>#N/A</v>
      </c>
      <c r="O128" s="14" t="e">
        <f t="shared" si="26"/>
        <v>#N/A</v>
      </c>
      <c r="P128" s="14" t="e">
        <f t="shared" si="27"/>
        <v>#N/A</v>
      </c>
    </row>
    <row r="129" spans="2:16" x14ac:dyDescent="0.35">
      <c r="B129" s="22" t="s">
        <v>145</v>
      </c>
      <c r="C129" s="13">
        <v>36</v>
      </c>
      <c r="D129" s="15">
        <f t="shared" si="16"/>
        <v>18</v>
      </c>
      <c r="E129" s="23">
        <f t="shared" si="17"/>
        <v>10.791666666666666</v>
      </c>
      <c r="F129" s="23">
        <f t="shared" si="18"/>
        <v>64</v>
      </c>
      <c r="G129" s="23">
        <f t="shared" si="19"/>
        <v>92.701241134751768</v>
      </c>
      <c r="H129" s="23">
        <f t="shared" si="20"/>
        <v>35.298758865248224</v>
      </c>
      <c r="I129" s="21" t="str">
        <f t="shared" si="21"/>
        <v/>
      </c>
      <c r="J129" s="14" t="str">
        <f t="shared" si="22"/>
        <v>Below Mean</v>
      </c>
      <c r="K129" s="14" t="str">
        <f t="shared" si="23"/>
        <v>Down</v>
      </c>
      <c r="L129" s="13"/>
      <c r="M129" s="14" t="e">
        <f t="shared" si="24"/>
        <v>#N/A</v>
      </c>
      <c r="N129" s="14" t="e">
        <f t="shared" si="25"/>
        <v>#N/A</v>
      </c>
      <c r="O129" s="14" t="e">
        <f t="shared" si="26"/>
        <v>#N/A</v>
      </c>
      <c r="P129" s="14" t="e">
        <f t="shared" si="27"/>
        <v>#N/A</v>
      </c>
    </row>
    <row r="130" spans="2:16" x14ac:dyDescent="0.35">
      <c r="B130" s="22" t="s">
        <v>146</v>
      </c>
      <c r="C130" s="13">
        <v>50</v>
      </c>
      <c r="D130" s="15">
        <f t="shared" si="16"/>
        <v>14</v>
      </c>
      <c r="E130" s="23">
        <f t="shared" si="17"/>
        <v>10.791666666666666</v>
      </c>
      <c r="F130" s="23">
        <f t="shared" si="18"/>
        <v>64</v>
      </c>
      <c r="G130" s="23">
        <f t="shared" si="19"/>
        <v>92.701241134751768</v>
      </c>
      <c r="H130" s="23">
        <f t="shared" si="20"/>
        <v>35.298758865248224</v>
      </c>
      <c r="I130" s="21" t="str">
        <f t="shared" si="21"/>
        <v/>
      </c>
      <c r="J130" s="14" t="str">
        <f t="shared" si="22"/>
        <v>Below Mean</v>
      </c>
      <c r="K130" s="14" t="str">
        <f t="shared" si="23"/>
        <v>Up</v>
      </c>
      <c r="L130" s="13"/>
      <c r="M130" s="14" t="e">
        <f t="shared" si="24"/>
        <v>#N/A</v>
      </c>
      <c r="N130" s="14" t="e">
        <f t="shared" si="25"/>
        <v>#N/A</v>
      </c>
      <c r="O130" s="14" t="e">
        <f t="shared" si="26"/>
        <v>#N/A</v>
      </c>
      <c r="P130" s="14" t="e">
        <f t="shared" si="27"/>
        <v>#N/A</v>
      </c>
    </row>
    <row r="131" spans="2:16" x14ac:dyDescent="0.35">
      <c r="B131" s="22" t="s">
        <v>147</v>
      </c>
      <c r="C131" s="13">
        <v>52</v>
      </c>
      <c r="D131" s="15">
        <f t="shared" si="16"/>
        <v>2</v>
      </c>
      <c r="E131" s="23">
        <f t="shared" si="17"/>
        <v>10.791666666666666</v>
      </c>
      <c r="F131" s="23">
        <f t="shared" si="18"/>
        <v>64</v>
      </c>
      <c r="G131" s="23">
        <f t="shared" si="19"/>
        <v>92.701241134751768</v>
      </c>
      <c r="H131" s="23">
        <f t="shared" si="20"/>
        <v>35.298758865248224</v>
      </c>
      <c r="I131" s="21" t="str">
        <f t="shared" si="21"/>
        <v/>
      </c>
      <c r="J131" s="14" t="str">
        <f t="shared" si="22"/>
        <v>Below Mean</v>
      </c>
      <c r="K131" s="14" t="str">
        <f t="shared" si="23"/>
        <v>Up</v>
      </c>
      <c r="L131" s="13"/>
      <c r="M131" s="14" t="e">
        <f t="shared" si="24"/>
        <v>#N/A</v>
      </c>
      <c r="N131" s="14" t="e">
        <f t="shared" si="25"/>
        <v>#N/A</v>
      </c>
      <c r="O131" s="14" t="e">
        <f t="shared" si="26"/>
        <v>#N/A</v>
      </c>
      <c r="P131" s="14" t="e">
        <f t="shared" si="27"/>
        <v>#N/A</v>
      </c>
    </row>
    <row r="132" spans="2:16" x14ac:dyDescent="0.35">
      <c r="B132" s="22" t="s">
        <v>148</v>
      </c>
      <c r="C132" s="13">
        <v>52</v>
      </c>
      <c r="D132" s="15">
        <f t="shared" si="16"/>
        <v>0</v>
      </c>
      <c r="E132" s="23">
        <f t="shared" si="17"/>
        <v>10.791666666666666</v>
      </c>
      <c r="F132" s="23">
        <f t="shared" si="18"/>
        <v>64</v>
      </c>
      <c r="G132" s="23">
        <f t="shared" si="19"/>
        <v>92.701241134751768</v>
      </c>
      <c r="H132" s="23">
        <f t="shared" si="20"/>
        <v>35.298758865248224</v>
      </c>
      <c r="I132" s="21" t="str">
        <f t="shared" si="21"/>
        <v/>
      </c>
      <c r="J132" s="14" t="str">
        <f t="shared" si="22"/>
        <v>Below Mean</v>
      </c>
      <c r="K132" s="14" t="str">
        <f t="shared" si="23"/>
        <v/>
      </c>
      <c r="L132" s="13"/>
      <c r="M132" s="14" t="e">
        <f t="shared" si="24"/>
        <v>#N/A</v>
      </c>
      <c r="N132" s="14" t="e">
        <f t="shared" si="25"/>
        <v>#N/A</v>
      </c>
      <c r="O132" s="14" t="e">
        <f t="shared" si="26"/>
        <v>#N/A</v>
      </c>
      <c r="P132" s="14" t="e">
        <f t="shared" si="27"/>
        <v>#N/A</v>
      </c>
    </row>
    <row r="133" spans="2:16" x14ac:dyDescent="0.35">
      <c r="B133" s="22" t="s">
        <v>149</v>
      </c>
      <c r="C133" s="13">
        <v>53</v>
      </c>
      <c r="D133" s="15">
        <f t="shared" si="16"/>
        <v>1</v>
      </c>
      <c r="E133" s="23">
        <f t="shared" si="17"/>
        <v>10.791666666666666</v>
      </c>
      <c r="F133" s="23">
        <f t="shared" si="18"/>
        <v>64</v>
      </c>
      <c r="G133" s="23">
        <f t="shared" si="19"/>
        <v>92.701241134751768</v>
      </c>
      <c r="H133" s="23">
        <f t="shared" si="20"/>
        <v>35.298758865248224</v>
      </c>
      <c r="I133" s="21" t="str">
        <f t="shared" si="21"/>
        <v/>
      </c>
      <c r="J133" s="14" t="str">
        <f t="shared" si="22"/>
        <v>Below Mean</v>
      </c>
      <c r="K133" s="14" t="str">
        <f t="shared" si="23"/>
        <v>Up</v>
      </c>
      <c r="L133" s="13"/>
      <c r="M133" s="14" t="e">
        <f t="shared" si="24"/>
        <v>#N/A</v>
      </c>
      <c r="N133" s="14" t="e">
        <f t="shared" si="25"/>
        <v>#N/A</v>
      </c>
      <c r="O133" s="14" t="e">
        <f t="shared" si="26"/>
        <v>#N/A</v>
      </c>
      <c r="P133" s="14" t="e">
        <f t="shared" si="27"/>
        <v>#N/A</v>
      </c>
    </row>
    <row r="134" spans="2:16" x14ac:dyDescent="0.35">
      <c r="B134" s="22" t="s">
        <v>150</v>
      </c>
      <c r="C134" s="13">
        <v>50</v>
      </c>
      <c r="D134" s="15">
        <f t="shared" si="16"/>
        <v>3</v>
      </c>
      <c r="E134" s="23">
        <f t="shared" si="17"/>
        <v>10.791666666666666</v>
      </c>
      <c r="F134" s="23">
        <f t="shared" si="18"/>
        <v>64</v>
      </c>
      <c r="G134" s="23">
        <f t="shared" si="19"/>
        <v>92.701241134751768</v>
      </c>
      <c r="H134" s="23">
        <f t="shared" si="20"/>
        <v>35.298758865248224</v>
      </c>
      <c r="I134" s="21" t="str">
        <f t="shared" si="21"/>
        <v/>
      </c>
      <c r="J134" s="14" t="str">
        <f t="shared" si="22"/>
        <v>Below Mean</v>
      </c>
      <c r="K134" s="14" t="str">
        <f t="shared" si="23"/>
        <v>Down</v>
      </c>
      <c r="L134" s="13"/>
      <c r="M134" s="14" t="e">
        <f t="shared" si="24"/>
        <v>#N/A</v>
      </c>
      <c r="N134" s="14" t="e">
        <f t="shared" si="25"/>
        <v>#N/A</v>
      </c>
      <c r="O134" s="14" t="e">
        <f t="shared" si="26"/>
        <v>#N/A</v>
      </c>
      <c r="P134" s="14" t="e">
        <f t="shared" si="27"/>
        <v>#N/A</v>
      </c>
    </row>
    <row r="135" spans="2:16" x14ac:dyDescent="0.35">
      <c r="B135" s="22" t="s">
        <v>151</v>
      </c>
      <c r="C135" s="13">
        <v>53</v>
      </c>
      <c r="D135" s="15">
        <f t="shared" ref="D135:D136" si="28">IF(ISBLANK(C135),"",ABS(C135-C134))</f>
        <v>3</v>
      </c>
      <c r="E135" s="23">
        <f t="shared" si="17"/>
        <v>10.791666666666666</v>
      </c>
      <c r="F135" s="23">
        <f t="shared" si="18"/>
        <v>64</v>
      </c>
      <c r="G135" s="23">
        <f t="shared" si="19"/>
        <v>92.701241134751768</v>
      </c>
      <c r="H135" s="23">
        <f t="shared" si="20"/>
        <v>35.298758865248224</v>
      </c>
      <c r="I135" s="21" t="str">
        <f t="shared" si="21"/>
        <v/>
      </c>
      <c r="J135" s="14" t="str">
        <f t="shared" si="22"/>
        <v>Below Mean</v>
      </c>
      <c r="K135" s="14" t="str">
        <f t="shared" si="23"/>
        <v>Up</v>
      </c>
      <c r="L135" s="13"/>
      <c r="M135" s="14" t="e">
        <f t="shared" si="24"/>
        <v>#N/A</v>
      </c>
      <c r="N135" s="14" t="e">
        <f t="shared" si="25"/>
        <v>#N/A</v>
      </c>
      <c r="O135" s="14" t="e">
        <f t="shared" si="26"/>
        <v>#N/A</v>
      </c>
      <c r="P135" s="14" t="e">
        <f t="shared" si="27"/>
        <v>#N/A</v>
      </c>
    </row>
    <row r="136" spans="2:16" x14ac:dyDescent="0.35">
      <c r="B136" s="22" t="s">
        <v>152</v>
      </c>
      <c r="C136" s="13">
        <v>52</v>
      </c>
      <c r="D136" s="15">
        <f t="shared" si="28"/>
        <v>1</v>
      </c>
      <c r="E136" s="23">
        <f t="shared" si="17"/>
        <v>10.791666666666666</v>
      </c>
      <c r="F136" s="23">
        <f t="shared" si="18"/>
        <v>64</v>
      </c>
      <c r="G136" s="23">
        <f t="shared" si="19"/>
        <v>92.701241134751768</v>
      </c>
      <c r="H136" s="23">
        <f t="shared" si="20"/>
        <v>35.298758865248224</v>
      </c>
      <c r="I136" s="21" t="str">
        <f t="shared" si="21"/>
        <v/>
      </c>
      <c r="J136" s="14" t="str">
        <f t="shared" si="22"/>
        <v>Below Mean</v>
      </c>
      <c r="K136" s="14" t="str">
        <f t="shared" si="23"/>
        <v>Down</v>
      </c>
      <c r="L136" s="13"/>
      <c r="M136" s="14" t="e">
        <f t="shared" si="24"/>
        <v>#N/A</v>
      </c>
      <c r="N136" s="14" t="e">
        <f t="shared" si="25"/>
        <v>#N/A</v>
      </c>
      <c r="O136" s="14" t="e">
        <f t="shared" si="26"/>
        <v>#N/A</v>
      </c>
      <c r="P136" s="14" t="e">
        <f t="shared" si="27"/>
        <v>#N/A</v>
      </c>
    </row>
    <row r="137" spans="2:16" x14ac:dyDescent="0.35">
      <c r="B137" s="22" t="s">
        <v>154</v>
      </c>
      <c r="C137" s="13">
        <v>56</v>
      </c>
      <c r="D137" s="15">
        <f t="shared" ref="D137:D153" si="29">IF(ISBLANK(C137),"",ABS(C137-C136))</f>
        <v>4</v>
      </c>
      <c r="E137" s="23">
        <f t="shared" ref="E137:E153" si="30">IF(ISBLANK(C137)=TRUE,NA(),IF(ISBLANK(L137)=TRUE,E136,M137))</f>
        <v>10.791666666666666</v>
      </c>
      <c r="F137" s="23">
        <f t="shared" ref="F137:F153" si="31">IF(ISBLANK(C137)=TRUE,NA(),IF(ISBLANK(L137)=TRUE,F136,N137))</f>
        <v>64</v>
      </c>
      <c r="G137" s="23">
        <f t="shared" ref="G137:G153" si="32">IF(ISBLANK(C137)=TRUE,NA(),IF(ISBLANK(L137)=TRUE,G136,O137))</f>
        <v>92.701241134751768</v>
      </c>
      <c r="H137" s="23">
        <f t="shared" ref="H137:H153" si="33">IF(ISBLANK(C137)=TRUE,NA(),IF(ISBLANK(L137)=TRUE,H136,P137))</f>
        <v>35.298758865248224</v>
      </c>
      <c r="I137" s="21" t="str">
        <f t="shared" ref="I137:I153" si="34">IF(C137&gt;G137,"Above UCL",IF(C137&lt;H137,"Below LCL",""))</f>
        <v/>
      </c>
      <c r="J137" s="14" t="str">
        <f t="shared" ref="J137:J153" si="35">IF(C137&gt;F137,"Above Mean",IF(C137&lt;F137,"Below Mean",""))</f>
        <v>Below Mean</v>
      </c>
      <c r="K137" s="14" t="str">
        <f t="shared" ref="K137:K153" si="36">IF(ISBLANK(C137),"",IF(C137&gt;C136,"Up",IF(C137=C136,"","Down")))</f>
        <v>Up</v>
      </c>
      <c r="L137" s="13"/>
      <c r="M137" s="14" t="e">
        <f t="shared" ref="M137:M153" si="37">IF($C$2=12,IF(ISBLANK(L137)=TRUE,NA(),AVERAGE(D137:D148)),IF($C$2=24,IF(ISBLANK(L137)=TRUE,NA(),AVERAGE(D137:D160))))</f>
        <v>#N/A</v>
      </c>
      <c r="N137" s="14" t="e">
        <f t="shared" ref="N137:N153" si="38">IF($C$2=12,IF(ISBLANK(L137)=TRUE,NA(),AVERAGE(C137:C148)),IF($C$2=24,IF(ISBLANK(L137)=TRUE,NA(),AVERAGE(C137:C160))))</f>
        <v>#N/A</v>
      </c>
      <c r="O137" s="14" t="e">
        <f t="shared" ref="O137:O153" si="39">IF(ISBLANK(L137)=TRUE,NA(),(N137+(3*M137/1.128)))</f>
        <v>#N/A</v>
      </c>
      <c r="P137" s="14" t="e">
        <f t="shared" ref="P137:P153" si="40">IF(ISBLANK(L137)=TRUE,NA(),MAX(N137-(3*M137/1.128),0))</f>
        <v>#N/A</v>
      </c>
    </row>
    <row r="138" spans="2:16" x14ac:dyDescent="0.35">
      <c r="B138" s="22" t="s">
        <v>155</v>
      </c>
      <c r="C138" s="13">
        <v>64</v>
      </c>
      <c r="D138" s="15">
        <f t="shared" si="29"/>
        <v>8</v>
      </c>
      <c r="E138" s="23">
        <f t="shared" si="30"/>
        <v>10.791666666666666</v>
      </c>
      <c r="F138" s="23">
        <f t="shared" si="31"/>
        <v>64</v>
      </c>
      <c r="G138" s="23">
        <f t="shared" si="32"/>
        <v>92.701241134751768</v>
      </c>
      <c r="H138" s="23">
        <f t="shared" si="33"/>
        <v>35.298758865248224</v>
      </c>
      <c r="I138" s="21" t="str">
        <f t="shared" si="34"/>
        <v/>
      </c>
      <c r="J138" s="14" t="str">
        <f t="shared" si="35"/>
        <v/>
      </c>
      <c r="K138" s="14" t="str">
        <f t="shared" si="36"/>
        <v>Up</v>
      </c>
      <c r="L138" s="13"/>
      <c r="M138" s="14" t="e">
        <f t="shared" si="37"/>
        <v>#N/A</v>
      </c>
      <c r="N138" s="14" t="e">
        <f t="shared" si="38"/>
        <v>#N/A</v>
      </c>
      <c r="O138" s="14" t="e">
        <f t="shared" si="39"/>
        <v>#N/A</v>
      </c>
      <c r="P138" s="14" t="e">
        <f t="shared" si="40"/>
        <v>#N/A</v>
      </c>
    </row>
    <row r="139" spans="2:16" x14ac:dyDescent="0.35">
      <c r="B139" s="22" t="s">
        <v>156</v>
      </c>
      <c r="C139" s="13">
        <v>41</v>
      </c>
      <c r="D139" s="15">
        <f t="shared" si="29"/>
        <v>23</v>
      </c>
      <c r="E139" s="23">
        <f t="shared" si="30"/>
        <v>10.791666666666666</v>
      </c>
      <c r="F139" s="23">
        <f t="shared" si="31"/>
        <v>64</v>
      </c>
      <c r="G139" s="23">
        <f t="shared" si="32"/>
        <v>92.701241134751768</v>
      </c>
      <c r="H139" s="23">
        <f t="shared" si="33"/>
        <v>35.298758865248224</v>
      </c>
      <c r="I139" s="21" t="str">
        <f t="shared" si="34"/>
        <v/>
      </c>
      <c r="J139" s="14" t="str">
        <f t="shared" si="35"/>
        <v>Below Mean</v>
      </c>
      <c r="K139" s="14" t="str">
        <f t="shared" si="36"/>
        <v>Down</v>
      </c>
      <c r="L139" s="13"/>
      <c r="M139" s="14" t="e">
        <f t="shared" si="37"/>
        <v>#N/A</v>
      </c>
      <c r="N139" s="14" t="e">
        <f t="shared" si="38"/>
        <v>#N/A</v>
      </c>
      <c r="O139" s="14" t="e">
        <f t="shared" si="39"/>
        <v>#N/A</v>
      </c>
      <c r="P139" s="14" t="e">
        <f t="shared" si="40"/>
        <v>#N/A</v>
      </c>
    </row>
    <row r="140" spans="2:16" x14ac:dyDescent="0.35">
      <c r="B140" s="22" t="s">
        <v>157</v>
      </c>
      <c r="C140" s="13">
        <v>45</v>
      </c>
      <c r="D140" s="15">
        <f t="shared" si="29"/>
        <v>4</v>
      </c>
      <c r="E140" s="23">
        <f t="shared" si="30"/>
        <v>10.791666666666666</v>
      </c>
      <c r="F140" s="23">
        <f t="shared" si="31"/>
        <v>64</v>
      </c>
      <c r="G140" s="23">
        <f t="shared" si="32"/>
        <v>92.701241134751768</v>
      </c>
      <c r="H140" s="23">
        <f t="shared" si="33"/>
        <v>35.298758865248224</v>
      </c>
      <c r="I140" s="21" t="str">
        <f t="shared" si="34"/>
        <v/>
      </c>
      <c r="J140" s="14" t="str">
        <f t="shared" si="35"/>
        <v>Below Mean</v>
      </c>
      <c r="K140" s="14" t="str">
        <f t="shared" si="36"/>
        <v>Up</v>
      </c>
      <c r="L140" s="13"/>
      <c r="M140" s="14" t="e">
        <f t="shared" si="37"/>
        <v>#N/A</v>
      </c>
      <c r="N140" s="14" t="e">
        <f t="shared" si="38"/>
        <v>#N/A</v>
      </c>
      <c r="O140" s="14" t="e">
        <f t="shared" si="39"/>
        <v>#N/A</v>
      </c>
      <c r="P140" s="14" t="e">
        <f t="shared" si="40"/>
        <v>#N/A</v>
      </c>
    </row>
    <row r="141" spans="2:16" x14ac:dyDescent="0.35">
      <c r="B141" s="22" t="s">
        <v>158</v>
      </c>
      <c r="C141" s="13">
        <v>44</v>
      </c>
      <c r="D141" s="15">
        <f t="shared" si="29"/>
        <v>1</v>
      </c>
      <c r="E141" s="23">
        <f t="shared" si="30"/>
        <v>10.791666666666666</v>
      </c>
      <c r="F141" s="23">
        <f t="shared" si="31"/>
        <v>64</v>
      </c>
      <c r="G141" s="23">
        <f t="shared" si="32"/>
        <v>92.701241134751768</v>
      </c>
      <c r="H141" s="23">
        <f t="shared" si="33"/>
        <v>35.298758865248224</v>
      </c>
      <c r="I141" s="21" t="str">
        <f t="shared" si="34"/>
        <v/>
      </c>
      <c r="J141" s="14" t="str">
        <f t="shared" si="35"/>
        <v>Below Mean</v>
      </c>
      <c r="K141" s="14" t="str">
        <f t="shared" si="36"/>
        <v>Down</v>
      </c>
      <c r="L141" s="13"/>
      <c r="M141" s="14" t="e">
        <f t="shared" si="37"/>
        <v>#N/A</v>
      </c>
      <c r="N141" s="14" t="e">
        <f t="shared" si="38"/>
        <v>#N/A</v>
      </c>
      <c r="O141" s="14" t="e">
        <f t="shared" si="39"/>
        <v>#N/A</v>
      </c>
      <c r="P141" s="14" t="e">
        <f t="shared" si="40"/>
        <v>#N/A</v>
      </c>
    </row>
    <row r="142" spans="2:16" x14ac:dyDescent="0.35">
      <c r="B142" s="22" t="s">
        <v>159</v>
      </c>
      <c r="C142" s="13">
        <v>48</v>
      </c>
      <c r="D142" s="15">
        <f t="shared" si="29"/>
        <v>4</v>
      </c>
      <c r="E142" s="23">
        <f t="shared" si="30"/>
        <v>10.791666666666666</v>
      </c>
      <c r="F142" s="23">
        <f t="shared" si="31"/>
        <v>64</v>
      </c>
      <c r="G142" s="23">
        <f t="shared" si="32"/>
        <v>92.701241134751768</v>
      </c>
      <c r="H142" s="23">
        <f t="shared" si="33"/>
        <v>35.298758865248224</v>
      </c>
      <c r="I142" s="21" t="str">
        <f t="shared" si="34"/>
        <v/>
      </c>
      <c r="J142" s="14" t="str">
        <f t="shared" si="35"/>
        <v>Below Mean</v>
      </c>
      <c r="K142" s="14" t="str">
        <f t="shared" si="36"/>
        <v>Up</v>
      </c>
      <c r="L142" s="13"/>
      <c r="M142" s="14" t="e">
        <f t="shared" si="37"/>
        <v>#N/A</v>
      </c>
      <c r="N142" s="14" t="e">
        <f t="shared" si="38"/>
        <v>#N/A</v>
      </c>
      <c r="O142" s="14" t="e">
        <f t="shared" si="39"/>
        <v>#N/A</v>
      </c>
      <c r="P142" s="14" t="e">
        <f t="shared" si="40"/>
        <v>#N/A</v>
      </c>
    </row>
    <row r="143" spans="2:16" x14ac:dyDescent="0.35">
      <c r="B143" s="22" t="s">
        <v>160</v>
      </c>
      <c r="C143" s="13">
        <v>63</v>
      </c>
      <c r="D143" s="15">
        <f t="shared" si="29"/>
        <v>15</v>
      </c>
      <c r="E143" s="23">
        <f t="shared" si="30"/>
        <v>10.791666666666666</v>
      </c>
      <c r="F143" s="23">
        <f t="shared" si="31"/>
        <v>64</v>
      </c>
      <c r="G143" s="23">
        <f t="shared" si="32"/>
        <v>92.701241134751768</v>
      </c>
      <c r="H143" s="23">
        <f t="shared" si="33"/>
        <v>35.298758865248224</v>
      </c>
      <c r="I143" s="21" t="str">
        <f t="shared" si="34"/>
        <v/>
      </c>
      <c r="J143" s="14" t="str">
        <f t="shared" si="35"/>
        <v>Below Mean</v>
      </c>
      <c r="K143" s="14" t="str">
        <f t="shared" si="36"/>
        <v>Up</v>
      </c>
      <c r="L143" s="13"/>
      <c r="M143" s="14" t="e">
        <f t="shared" si="37"/>
        <v>#N/A</v>
      </c>
      <c r="N143" s="14" t="e">
        <f t="shared" si="38"/>
        <v>#N/A</v>
      </c>
      <c r="O143" s="14" t="e">
        <f t="shared" si="39"/>
        <v>#N/A</v>
      </c>
      <c r="P143" s="14" t="e">
        <f t="shared" si="40"/>
        <v>#N/A</v>
      </c>
    </row>
    <row r="144" spans="2:16" x14ac:dyDescent="0.35">
      <c r="B144" s="22" t="s">
        <v>161</v>
      </c>
      <c r="C144" s="13">
        <v>49</v>
      </c>
      <c r="D144" s="15">
        <f t="shared" si="29"/>
        <v>14</v>
      </c>
      <c r="E144" s="23">
        <f t="shared" si="30"/>
        <v>10.791666666666666</v>
      </c>
      <c r="F144" s="23">
        <f t="shared" si="31"/>
        <v>64</v>
      </c>
      <c r="G144" s="23">
        <f t="shared" si="32"/>
        <v>92.701241134751768</v>
      </c>
      <c r="H144" s="23">
        <f t="shared" si="33"/>
        <v>35.298758865248224</v>
      </c>
      <c r="I144" s="21" t="str">
        <f t="shared" si="34"/>
        <v/>
      </c>
      <c r="J144" s="14" t="str">
        <f t="shared" si="35"/>
        <v>Below Mean</v>
      </c>
      <c r="K144" s="14" t="str">
        <f t="shared" si="36"/>
        <v>Down</v>
      </c>
      <c r="L144" s="13"/>
      <c r="M144" s="14" t="e">
        <f t="shared" si="37"/>
        <v>#N/A</v>
      </c>
      <c r="N144" s="14" t="e">
        <f t="shared" si="38"/>
        <v>#N/A</v>
      </c>
      <c r="O144" s="14" t="e">
        <f t="shared" si="39"/>
        <v>#N/A</v>
      </c>
      <c r="P144" s="14" t="e">
        <f t="shared" si="40"/>
        <v>#N/A</v>
      </c>
    </row>
    <row r="145" spans="2:16" x14ac:dyDescent="0.35">
      <c r="B145" s="22" t="s">
        <v>162</v>
      </c>
      <c r="C145" s="13">
        <v>58</v>
      </c>
      <c r="D145" s="15">
        <f t="shared" si="29"/>
        <v>9</v>
      </c>
      <c r="E145" s="23">
        <f t="shared" si="30"/>
        <v>10.791666666666666</v>
      </c>
      <c r="F145" s="23">
        <f t="shared" si="31"/>
        <v>64</v>
      </c>
      <c r="G145" s="23">
        <f t="shared" si="32"/>
        <v>92.701241134751768</v>
      </c>
      <c r="H145" s="23">
        <f t="shared" si="33"/>
        <v>35.298758865248224</v>
      </c>
      <c r="I145" s="21" t="str">
        <f t="shared" si="34"/>
        <v/>
      </c>
      <c r="J145" s="14" t="str">
        <f t="shared" si="35"/>
        <v>Below Mean</v>
      </c>
      <c r="K145" s="14" t="str">
        <f t="shared" si="36"/>
        <v>Up</v>
      </c>
      <c r="L145" s="13"/>
      <c r="M145" s="14" t="e">
        <f t="shared" si="37"/>
        <v>#N/A</v>
      </c>
      <c r="N145" s="14" t="e">
        <f t="shared" si="38"/>
        <v>#N/A</v>
      </c>
      <c r="O145" s="14" t="e">
        <f t="shared" si="39"/>
        <v>#N/A</v>
      </c>
      <c r="P145" s="14" t="e">
        <f t="shared" si="40"/>
        <v>#N/A</v>
      </c>
    </row>
    <row r="146" spans="2:16" x14ac:dyDescent="0.35">
      <c r="B146" s="22" t="s">
        <v>163</v>
      </c>
      <c r="C146" s="13">
        <v>69</v>
      </c>
      <c r="D146" s="15">
        <f t="shared" si="29"/>
        <v>11</v>
      </c>
      <c r="E146" s="23">
        <f t="shared" si="30"/>
        <v>10.791666666666666</v>
      </c>
      <c r="F146" s="23">
        <f t="shared" si="31"/>
        <v>64</v>
      </c>
      <c r="G146" s="23">
        <f t="shared" si="32"/>
        <v>92.701241134751768</v>
      </c>
      <c r="H146" s="23">
        <f t="shared" si="33"/>
        <v>35.298758865248224</v>
      </c>
      <c r="I146" s="21" t="str">
        <f t="shared" si="34"/>
        <v/>
      </c>
      <c r="J146" s="14" t="str">
        <f t="shared" si="35"/>
        <v>Above Mean</v>
      </c>
      <c r="K146" s="14" t="str">
        <f t="shared" si="36"/>
        <v>Up</v>
      </c>
      <c r="L146" s="13"/>
      <c r="M146" s="14" t="e">
        <f t="shared" si="37"/>
        <v>#N/A</v>
      </c>
      <c r="N146" s="14" t="e">
        <f t="shared" si="38"/>
        <v>#N/A</v>
      </c>
      <c r="O146" s="14" t="e">
        <f t="shared" si="39"/>
        <v>#N/A</v>
      </c>
      <c r="P146" s="14" t="e">
        <f t="shared" si="40"/>
        <v>#N/A</v>
      </c>
    </row>
    <row r="147" spans="2:16" x14ac:dyDescent="0.35">
      <c r="B147" s="22" t="s">
        <v>164</v>
      </c>
      <c r="C147" s="13">
        <v>60</v>
      </c>
      <c r="D147" s="15">
        <f t="shared" si="29"/>
        <v>9</v>
      </c>
      <c r="E147" s="23">
        <f t="shared" si="30"/>
        <v>10.791666666666666</v>
      </c>
      <c r="F147" s="23">
        <f t="shared" si="31"/>
        <v>64</v>
      </c>
      <c r="G147" s="23">
        <f t="shared" si="32"/>
        <v>92.701241134751768</v>
      </c>
      <c r="H147" s="23">
        <f t="shared" si="33"/>
        <v>35.298758865248224</v>
      </c>
      <c r="I147" s="21" t="str">
        <f t="shared" si="34"/>
        <v/>
      </c>
      <c r="J147" s="14" t="str">
        <f t="shared" si="35"/>
        <v>Below Mean</v>
      </c>
      <c r="K147" s="14" t="str">
        <f t="shared" si="36"/>
        <v>Down</v>
      </c>
      <c r="L147" s="13"/>
      <c r="M147" s="14" t="e">
        <f t="shared" si="37"/>
        <v>#N/A</v>
      </c>
      <c r="N147" s="14" t="e">
        <f t="shared" si="38"/>
        <v>#N/A</v>
      </c>
      <c r="O147" s="14" t="e">
        <f t="shared" si="39"/>
        <v>#N/A</v>
      </c>
      <c r="P147" s="14" t="e">
        <f t="shared" si="40"/>
        <v>#N/A</v>
      </c>
    </row>
    <row r="148" spans="2:16" x14ac:dyDescent="0.35">
      <c r="B148" s="22" t="s">
        <v>165</v>
      </c>
      <c r="C148" s="13">
        <v>62</v>
      </c>
      <c r="D148" s="15">
        <f t="shared" si="29"/>
        <v>2</v>
      </c>
      <c r="E148" s="23">
        <f t="shared" si="30"/>
        <v>10.791666666666666</v>
      </c>
      <c r="F148" s="23">
        <f t="shared" si="31"/>
        <v>64</v>
      </c>
      <c r="G148" s="23">
        <f t="shared" si="32"/>
        <v>92.701241134751768</v>
      </c>
      <c r="H148" s="23">
        <f t="shared" si="33"/>
        <v>35.298758865248224</v>
      </c>
      <c r="I148" s="21" t="str">
        <f t="shared" si="34"/>
        <v/>
      </c>
      <c r="J148" s="14" t="str">
        <f t="shared" si="35"/>
        <v>Below Mean</v>
      </c>
      <c r="K148" s="14" t="str">
        <f t="shared" si="36"/>
        <v>Up</v>
      </c>
      <c r="L148" s="13"/>
      <c r="M148" s="14" t="e">
        <f t="shared" si="37"/>
        <v>#N/A</v>
      </c>
      <c r="N148" s="14" t="e">
        <f t="shared" si="38"/>
        <v>#N/A</v>
      </c>
      <c r="O148" s="14" t="e">
        <f t="shared" si="39"/>
        <v>#N/A</v>
      </c>
      <c r="P148" s="14" t="e">
        <f t="shared" si="40"/>
        <v>#N/A</v>
      </c>
    </row>
    <row r="149" spans="2:16" x14ac:dyDescent="0.35">
      <c r="B149" s="22" t="s">
        <v>166</v>
      </c>
      <c r="C149" s="13">
        <v>57</v>
      </c>
      <c r="D149" s="15">
        <f t="shared" si="29"/>
        <v>5</v>
      </c>
      <c r="E149" s="23">
        <f t="shared" si="30"/>
        <v>10.791666666666666</v>
      </c>
      <c r="F149" s="23">
        <f t="shared" si="31"/>
        <v>64</v>
      </c>
      <c r="G149" s="23">
        <f t="shared" si="32"/>
        <v>92.701241134751768</v>
      </c>
      <c r="H149" s="23">
        <f t="shared" si="33"/>
        <v>35.298758865248224</v>
      </c>
      <c r="I149" s="21" t="str">
        <f t="shared" si="34"/>
        <v/>
      </c>
      <c r="J149" s="14" t="str">
        <f t="shared" si="35"/>
        <v>Below Mean</v>
      </c>
      <c r="K149" s="14" t="str">
        <f t="shared" si="36"/>
        <v>Down</v>
      </c>
      <c r="L149" s="13"/>
      <c r="M149" s="14" t="e">
        <f t="shared" si="37"/>
        <v>#N/A</v>
      </c>
      <c r="N149" s="14" t="e">
        <f t="shared" si="38"/>
        <v>#N/A</v>
      </c>
      <c r="O149" s="14" t="e">
        <f t="shared" si="39"/>
        <v>#N/A</v>
      </c>
      <c r="P149" s="14" t="e">
        <f t="shared" si="40"/>
        <v>#N/A</v>
      </c>
    </row>
    <row r="150" spans="2:16" x14ac:dyDescent="0.35">
      <c r="B150" s="22" t="s">
        <v>167</v>
      </c>
      <c r="C150" s="13">
        <v>64</v>
      </c>
      <c r="D150" s="15">
        <f t="shared" si="29"/>
        <v>7</v>
      </c>
      <c r="E150" s="23">
        <f t="shared" si="30"/>
        <v>10.791666666666666</v>
      </c>
      <c r="F150" s="23">
        <f t="shared" si="31"/>
        <v>64</v>
      </c>
      <c r="G150" s="23">
        <f t="shared" si="32"/>
        <v>92.701241134751768</v>
      </c>
      <c r="H150" s="23">
        <f t="shared" si="33"/>
        <v>35.298758865248224</v>
      </c>
      <c r="I150" s="21" t="str">
        <f t="shared" si="34"/>
        <v/>
      </c>
      <c r="J150" s="14" t="str">
        <f t="shared" si="35"/>
        <v/>
      </c>
      <c r="K150" s="14" t="str">
        <f t="shared" si="36"/>
        <v>Up</v>
      </c>
      <c r="L150" s="13"/>
      <c r="M150" s="14" t="e">
        <f t="shared" si="37"/>
        <v>#N/A</v>
      </c>
      <c r="N150" s="14" t="e">
        <f t="shared" si="38"/>
        <v>#N/A</v>
      </c>
      <c r="O150" s="14" t="e">
        <f t="shared" si="39"/>
        <v>#N/A</v>
      </c>
      <c r="P150" s="14" t="e">
        <f t="shared" si="40"/>
        <v>#N/A</v>
      </c>
    </row>
    <row r="151" spans="2:16" x14ac:dyDescent="0.35">
      <c r="B151" s="22" t="s">
        <v>168</v>
      </c>
      <c r="C151" s="13">
        <v>45</v>
      </c>
      <c r="D151" s="15">
        <f t="shared" si="29"/>
        <v>19</v>
      </c>
      <c r="E151" s="23">
        <f t="shared" si="30"/>
        <v>10.791666666666666</v>
      </c>
      <c r="F151" s="23">
        <f t="shared" si="31"/>
        <v>64</v>
      </c>
      <c r="G151" s="23">
        <f t="shared" si="32"/>
        <v>92.701241134751768</v>
      </c>
      <c r="H151" s="23">
        <f t="shared" si="33"/>
        <v>35.298758865248224</v>
      </c>
      <c r="I151" s="21" t="str">
        <f t="shared" si="34"/>
        <v/>
      </c>
      <c r="J151" s="14" t="str">
        <f t="shared" si="35"/>
        <v>Below Mean</v>
      </c>
      <c r="K151" s="14" t="str">
        <f t="shared" si="36"/>
        <v>Down</v>
      </c>
      <c r="L151" s="13"/>
      <c r="M151" s="14" t="e">
        <f t="shared" si="37"/>
        <v>#N/A</v>
      </c>
      <c r="N151" s="14" t="e">
        <f t="shared" si="38"/>
        <v>#N/A</v>
      </c>
      <c r="O151" s="14" t="e">
        <f t="shared" si="39"/>
        <v>#N/A</v>
      </c>
      <c r="P151" s="14" t="e">
        <f t="shared" si="40"/>
        <v>#N/A</v>
      </c>
    </row>
    <row r="152" spans="2:16" x14ac:dyDescent="0.35">
      <c r="B152" s="22" t="s">
        <v>169</v>
      </c>
      <c r="C152" s="13">
        <v>59</v>
      </c>
      <c r="D152" s="15">
        <f t="shared" si="29"/>
        <v>14</v>
      </c>
      <c r="E152" s="23">
        <f t="shared" si="30"/>
        <v>10.791666666666666</v>
      </c>
      <c r="F152" s="23">
        <f t="shared" si="31"/>
        <v>64</v>
      </c>
      <c r="G152" s="23">
        <f t="shared" si="32"/>
        <v>92.701241134751768</v>
      </c>
      <c r="H152" s="23">
        <f t="shared" si="33"/>
        <v>35.298758865248224</v>
      </c>
      <c r="I152" s="21" t="str">
        <f t="shared" si="34"/>
        <v/>
      </c>
      <c r="J152" s="14" t="str">
        <f t="shared" si="35"/>
        <v>Below Mean</v>
      </c>
      <c r="K152" s="14" t="str">
        <f t="shared" si="36"/>
        <v>Up</v>
      </c>
      <c r="L152" s="13"/>
      <c r="M152" s="14" t="e">
        <f t="shared" si="37"/>
        <v>#N/A</v>
      </c>
      <c r="N152" s="14" t="e">
        <f t="shared" si="38"/>
        <v>#N/A</v>
      </c>
      <c r="O152" s="14" t="e">
        <f t="shared" si="39"/>
        <v>#N/A</v>
      </c>
      <c r="P152" s="14" t="e">
        <f t="shared" si="40"/>
        <v>#N/A</v>
      </c>
    </row>
    <row r="153" spans="2:16" x14ac:dyDescent="0.35">
      <c r="B153" s="22" t="s">
        <v>170</v>
      </c>
      <c r="C153" s="13">
        <v>48</v>
      </c>
      <c r="D153" s="15">
        <f t="shared" si="29"/>
        <v>11</v>
      </c>
      <c r="E153" s="23">
        <f t="shared" si="30"/>
        <v>10.791666666666666</v>
      </c>
      <c r="F153" s="23">
        <f t="shared" si="31"/>
        <v>64</v>
      </c>
      <c r="G153" s="23">
        <f t="shared" si="32"/>
        <v>92.701241134751768</v>
      </c>
      <c r="H153" s="23">
        <f t="shared" si="33"/>
        <v>35.298758865248224</v>
      </c>
      <c r="I153" s="21" t="str">
        <f t="shared" si="34"/>
        <v/>
      </c>
      <c r="J153" s="14" t="str">
        <f t="shared" si="35"/>
        <v>Below Mean</v>
      </c>
      <c r="K153" s="14" t="str">
        <f t="shared" si="36"/>
        <v>Down</v>
      </c>
      <c r="L153" s="13"/>
      <c r="M153" s="14" t="e">
        <f t="shared" si="37"/>
        <v>#N/A</v>
      </c>
      <c r="N153" s="14" t="e">
        <f t="shared" si="38"/>
        <v>#N/A</v>
      </c>
      <c r="O153" s="14" t="e">
        <f t="shared" si="39"/>
        <v>#N/A</v>
      </c>
      <c r="P153" s="14" t="e">
        <f t="shared" si="40"/>
        <v>#N/A</v>
      </c>
    </row>
    <row r="154" spans="2:16" x14ac:dyDescent="0.35">
      <c r="B154" s="22" t="s">
        <v>178</v>
      </c>
      <c r="C154" s="13">
        <v>72</v>
      </c>
      <c r="D154" s="15">
        <f t="shared" ref="D154" si="41">IF(ISBLANK(C154),"",ABS(C154-C153))</f>
        <v>24</v>
      </c>
      <c r="E154" s="23">
        <f t="shared" ref="E154" si="42">IF(ISBLANK(C154)=TRUE,NA(),IF(ISBLANK(L154)=TRUE,E153,M154))</f>
        <v>10.791666666666666</v>
      </c>
      <c r="F154" s="23">
        <f t="shared" ref="F154" si="43">IF(ISBLANK(C154)=TRUE,NA(),IF(ISBLANK(L154)=TRUE,F153,N154))</f>
        <v>64</v>
      </c>
      <c r="G154" s="23">
        <f t="shared" ref="G154" si="44">IF(ISBLANK(C154)=TRUE,NA(),IF(ISBLANK(L154)=TRUE,G153,O154))</f>
        <v>92.701241134751768</v>
      </c>
      <c r="H154" s="23">
        <f t="shared" ref="H154" si="45">IF(ISBLANK(C154)=TRUE,NA(),IF(ISBLANK(L154)=TRUE,H153,P154))</f>
        <v>35.298758865248224</v>
      </c>
      <c r="I154" s="21" t="str">
        <f t="shared" ref="I154" si="46">IF(C154&gt;G154,"Above UCL",IF(C154&lt;H154,"Below LCL",""))</f>
        <v/>
      </c>
      <c r="J154" s="14" t="str">
        <f t="shared" ref="J154" si="47">IF(C154&gt;F154,"Above Mean",IF(C154&lt;F154,"Below Mean",""))</f>
        <v>Above Mean</v>
      </c>
      <c r="K154" s="14" t="str">
        <f t="shared" ref="K154" si="48">IF(ISBLANK(C154),"",IF(C154&gt;C153,"Up",IF(C154=C153,"","Down")))</f>
        <v>Up</v>
      </c>
      <c r="L154" s="13"/>
      <c r="M154" s="14" t="e">
        <f t="shared" ref="M154" si="49">IF($C$2=12,IF(ISBLANK(L154)=TRUE,NA(),AVERAGE(D154:D165)),IF($C$2=24,IF(ISBLANK(L154)=TRUE,NA(),AVERAGE(D154:D177))))</f>
        <v>#N/A</v>
      </c>
      <c r="N154" s="14" t="e">
        <f t="shared" ref="N154" si="50">IF($C$2=12,IF(ISBLANK(L154)=TRUE,NA(),AVERAGE(C154:C165)),IF($C$2=24,IF(ISBLANK(L154)=TRUE,NA(),AVERAGE(C154:C177))))</f>
        <v>#N/A</v>
      </c>
      <c r="O154" s="14" t="e">
        <f t="shared" ref="O154" si="51">IF(ISBLANK(L154)=TRUE,NA(),(N154+(3*M154/1.128)))</f>
        <v>#N/A</v>
      </c>
      <c r="P154" s="14" t="e">
        <f t="shared" ref="P154" si="52">IF(ISBLANK(L154)=TRUE,NA(),MAX(N154-(3*M154/1.128),0))</f>
        <v>#N/A</v>
      </c>
    </row>
    <row r="155" spans="2:16" x14ac:dyDescent="0.35">
      <c r="B155" s="22" t="s">
        <v>179</v>
      </c>
      <c r="C155" s="13">
        <v>62</v>
      </c>
      <c r="D155" s="15">
        <f t="shared" ref="D155:D157" si="53">IF(ISBLANK(C155),"",ABS(C155-C154))</f>
        <v>10</v>
      </c>
      <c r="E155" s="23">
        <f t="shared" ref="E155:E157" si="54">IF(ISBLANK(C155)=TRUE,NA(),IF(ISBLANK(L155)=TRUE,E154,M155))</f>
        <v>10.791666666666666</v>
      </c>
      <c r="F155" s="23">
        <f t="shared" ref="F155:F157" si="55">IF(ISBLANK(C155)=TRUE,NA(),IF(ISBLANK(L155)=TRUE,F154,N155))</f>
        <v>64</v>
      </c>
      <c r="G155" s="23">
        <f t="shared" ref="G155:G157" si="56">IF(ISBLANK(C155)=TRUE,NA(),IF(ISBLANK(L155)=TRUE,G154,O155))</f>
        <v>92.701241134751768</v>
      </c>
      <c r="H155" s="23">
        <f t="shared" ref="H155:H157" si="57">IF(ISBLANK(C155)=TRUE,NA(),IF(ISBLANK(L155)=TRUE,H154,P155))</f>
        <v>35.298758865248224</v>
      </c>
      <c r="I155" s="21" t="str">
        <f t="shared" ref="I155:I157" si="58">IF(C155&gt;G155,"Above UCL",IF(C155&lt;H155,"Below LCL",""))</f>
        <v/>
      </c>
      <c r="J155" s="14" t="str">
        <f t="shared" ref="J155:J157" si="59">IF(C155&gt;F155,"Above Mean",IF(C155&lt;F155,"Below Mean",""))</f>
        <v>Below Mean</v>
      </c>
      <c r="K155" s="14" t="str">
        <f t="shared" ref="K155:K157" si="60">IF(ISBLANK(C155),"",IF(C155&gt;C154,"Up",IF(C155=C154,"","Down")))</f>
        <v>Down</v>
      </c>
      <c r="L155" s="13"/>
      <c r="M155" s="14" t="e">
        <f t="shared" ref="M155:M157" si="61">IF($C$2=12,IF(ISBLANK(L155)=TRUE,NA(),AVERAGE(D155:D166)),IF($C$2=24,IF(ISBLANK(L155)=TRUE,NA(),AVERAGE(D155:D178))))</f>
        <v>#N/A</v>
      </c>
      <c r="N155" s="14" t="e">
        <f t="shared" ref="N155:N157" si="62">IF($C$2=12,IF(ISBLANK(L155)=TRUE,NA(),AVERAGE(C155:C166)),IF($C$2=24,IF(ISBLANK(L155)=TRUE,NA(),AVERAGE(C155:C178))))</f>
        <v>#N/A</v>
      </c>
      <c r="O155" s="14" t="e">
        <f t="shared" ref="O155:O157" si="63">IF(ISBLANK(L155)=TRUE,NA(),(N155+(3*M155/1.128)))</f>
        <v>#N/A</v>
      </c>
      <c r="P155" s="14" t="e">
        <f t="shared" ref="P155:P157" si="64">IF(ISBLANK(L155)=TRUE,NA(),MAX(N155-(3*M155/1.128),0))</f>
        <v>#N/A</v>
      </c>
    </row>
    <row r="156" spans="2:16" x14ac:dyDescent="0.35">
      <c r="B156" s="22" t="s">
        <v>180</v>
      </c>
      <c r="C156" s="13">
        <v>68</v>
      </c>
      <c r="D156" s="15">
        <f t="shared" si="53"/>
        <v>6</v>
      </c>
      <c r="E156" s="23">
        <f t="shared" si="54"/>
        <v>10.791666666666666</v>
      </c>
      <c r="F156" s="23">
        <f t="shared" si="55"/>
        <v>64</v>
      </c>
      <c r="G156" s="23">
        <f t="shared" si="56"/>
        <v>92.701241134751768</v>
      </c>
      <c r="H156" s="23">
        <f t="shared" si="57"/>
        <v>35.298758865248224</v>
      </c>
      <c r="I156" s="21" t="str">
        <f t="shared" si="58"/>
        <v/>
      </c>
      <c r="J156" s="14" t="str">
        <f t="shared" si="59"/>
        <v>Above Mean</v>
      </c>
      <c r="K156" s="14" t="str">
        <f t="shared" si="60"/>
        <v>Up</v>
      </c>
      <c r="L156" s="13"/>
      <c r="M156" s="14" t="e">
        <f t="shared" si="61"/>
        <v>#N/A</v>
      </c>
      <c r="N156" s="14" t="e">
        <f t="shared" si="62"/>
        <v>#N/A</v>
      </c>
      <c r="O156" s="14" t="e">
        <f t="shared" si="63"/>
        <v>#N/A</v>
      </c>
      <c r="P156" s="14" t="e">
        <f t="shared" si="64"/>
        <v>#N/A</v>
      </c>
    </row>
    <row r="157" spans="2:16" x14ac:dyDescent="0.35">
      <c r="B157" s="22" t="s">
        <v>181</v>
      </c>
      <c r="C157" s="13">
        <v>75</v>
      </c>
      <c r="D157" s="15">
        <f t="shared" si="53"/>
        <v>7</v>
      </c>
      <c r="E157" s="23">
        <f t="shared" si="54"/>
        <v>10.791666666666666</v>
      </c>
      <c r="F157" s="23">
        <f t="shared" si="55"/>
        <v>64</v>
      </c>
      <c r="G157" s="23">
        <f t="shared" si="56"/>
        <v>92.701241134751768</v>
      </c>
      <c r="H157" s="23">
        <f t="shared" si="57"/>
        <v>35.298758865248224</v>
      </c>
      <c r="I157" s="21" t="str">
        <f t="shared" si="58"/>
        <v/>
      </c>
      <c r="J157" s="14" t="str">
        <f t="shared" si="59"/>
        <v>Above Mean</v>
      </c>
      <c r="K157" s="14" t="str">
        <f t="shared" si="60"/>
        <v>Up</v>
      </c>
      <c r="L157" s="13"/>
      <c r="M157" s="14" t="e">
        <f t="shared" si="61"/>
        <v>#N/A</v>
      </c>
      <c r="N157" s="14" t="e">
        <f t="shared" si="62"/>
        <v>#N/A</v>
      </c>
      <c r="O157" s="14" t="e">
        <f t="shared" si="63"/>
        <v>#N/A</v>
      </c>
      <c r="P157" s="14" t="e">
        <f t="shared" si="64"/>
        <v>#N/A</v>
      </c>
    </row>
    <row r="158" spans="2:16" x14ac:dyDescent="0.35">
      <c r="B158" s="22" t="s">
        <v>182</v>
      </c>
      <c r="C158" s="13">
        <v>55</v>
      </c>
      <c r="D158" s="15">
        <f t="shared" ref="D158" si="65">IF(ISBLANK(C158),"",ABS(C158-C157))</f>
        <v>20</v>
      </c>
      <c r="E158" s="23">
        <f t="shared" ref="E158" si="66">IF(ISBLANK(C158)=TRUE,NA(),IF(ISBLANK(L158)=TRUE,E157,M158))</f>
        <v>10.791666666666666</v>
      </c>
      <c r="F158" s="23">
        <f t="shared" ref="F158" si="67">IF(ISBLANK(C158)=TRUE,NA(),IF(ISBLANK(L158)=TRUE,F157,N158))</f>
        <v>64</v>
      </c>
      <c r="G158" s="23">
        <f t="shared" ref="G158" si="68">IF(ISBLANK(C158)=TRUE,NA(),IF(ISBLANK(L158)=TRUE,G157,O158))</f>
        <v>92.701241134751768</v>
      </c>
      <c r="H158" s="23">
        <f t="shared" ref="H158" si="69">IF(ISBLANK(C158)=TRUE,NA(),IF(ISBLANK(L158)=TRUE,H157,P158))</f>
        <v>35.298758865248224</v>
      </c>
      <c r="I158" s="21" t="str">
        <f t="shared" ref="I158" si="70">IF(C158&gt;G158,"Above UCL",IF(C158&lt;H158,"Below LCL",""))</f>
        <v/>
      </c>
      <c r="J158" s="14" t="str">
        <f t="shared" ref="J158" si="71">IF(C158&gt;F158,"Above Mean",IF(C158&lt;F158,"Below Mean",""))</f>
        <v>Below Mean</v>
      </c>
      <c r="K158" s="14" t="str">
        <f t="shared" ref="K158" si="72">IF(ISBLANK(C158),"",IF(C158&gt;C157,"Up",IF(C158=C157,"","Down")))</f>
        <v>Down</v>
      </c>
      <c r="L158" s="13"/>
      <c r="M158" s="14" t="e">
        <f t="shared" ref="M158" si="73">IF($C$2=12,IF(ISBLANK(L158)=TRUE,NA(),AVERAGE(D158:D169)),IF($C$2=24,IF(ISBLANK(L158)=TRUE,NA(),AVERAGE(D158:D181))))</f>
        <v>#N/A</v>
      </c>
      <c r="N158" s="14" t="e">
        <f t="shared" ref="N158" si="74">IF($C$2=12,IF(ISBLANK(L158)=TRUE,NA(),AVERAGE(C158:C169)),IF($C$2=24,IF(ISBLANK(L158)=TRUE,NA(),AVERAGE(C158:C181))))</f>
        <v>#N/A</v>
      </c>
      <c r="O158" s="14" t="e">
        <f t="shared" ref="O158" si="75">IF(ISBLANK(L158)=TRUE,NA(),(N158+(3*M158/1.128)))</f>
        <v>#N/A</v>
      </c>
      <c r="P158" s="14" t="e">
        <f t="shared" ref="P158" si="76">IF(ISBLANK(L158)=TRUE,NA(),MAX(N158-(3*M158/1.128),0))</f>
        <v>#N/A</v>
      </c>
    </row>
    <row r="159" spans="2:16" x14ac:dyDescent="0.35">
      <c r="B159" s="22" t="s">
        <v>183</v>
      </c>
      <c r="C159" s="13">
        <v>86</v>
      </c>
      <c r="D159" s="15">
        <f t="shared" ref="D159" si="77">IF(ISBLANK(C159),"",ABS(C159-C158))</f>
        <v>31</v>
      </c>
      <c r="E159" s="23">
        <f t="shared" ref="E159" si="78">IF(ISBLANK(C159)=TRUE,NA(),IF(ISBLANK(L159)=TRUE,E158,M159))</f>
        <v>10.791666666666666</v>
      </c>
      <c r="F159" s="23">
        <f t="shared" ref="F159" si="79">IF(ISBLANK(C159)=TRUE,NA(),IF(ISBLANK(L159)=TRUE,F158,N159))</f>
        <v>64</v>
      </c>
      <c r="G159" s="23">
        <f t="shared" ref="G159" si="80">IF(ISBLANK(C159)=TRUE,NA(),IF(ISBLANK(L159)=TRUE,G158,O159))</f>
        <v>92.701241134751768</v>
      </c>
      <c r="H159" s="23">
        <f t="shared" ref="H159" si="81">IF(ISBLANK(C159)=TRUE,NA(),IF(ISBLANK(L159)=TRUE,H158,P159))</f>
        <v>35.298758865248224</v>
      </c>
      <c r="I159" s="21" t="str">
        <f t="shared" ref="I159" si="82">IF(C159&gt;G159,"Above UCL",IF(C159&lt;H159,"Below LCL",""))</f>
        <v/>
      </c>
      <c r="J159" s="14" t="str">
        <f t="shared" ref="J159" si="83">IF(C159&gt;F159,"Above Mean",IF(C159&lt;F159,"Below Mean",""))</f>
        <v>Above Mean</v>
      </c>
      <c r="K159" s="14" t="str">
        <f t="shared" ref="K159" si="84">IF(ISBLANK(C159),"",IF(C159&gt;C158,"Up",IF(C159=C158,"","Down")))</f>
        <v>Up</v>
      </c>
      <c r="L159" s="13"/>
      <c r="M159" s="14" t="e">
        <f t="shared" ref="M159" si="85">IF($C$2=12,IF(ISBLANK(L159)=TRUE,NA(),AVERAGE(D159:D170)),IF($C$2=24,IF(ISBLANK(L159)=TRUE,NA(),AVERAGE(D159:D182))))</f>
        <v>#N/A</v>
      </c>
      <c r="N159" s="14" t="e">
        <f t="shared" ref="N159" si="86">IF($C$2=12,IF(ISBLANK(L159)=TRUE,NA(),AVERAGE(C159:C170)),IF($C$2=24,IF(ISBLANK(L159)=TRUE,NA(),AVERAGE(C159:C182))))</f>
        <v>#N/A</v>
      </c>
      <c r="O159" s="14" t="e">
        <f t="shared" ref="O159" si="87">IF(ISBLANK(L159)=TRUE,NA(),(N159+(3*M159/1.128)))</f>
        <v>#N/A</v>
      </c>
      <c r="P159" s="14" t="e">
        <f t="shared" ref="P159" si="88">IF(ISBLANK(L159)=TRUE,NA(),MAX(N159-(3*M159/1.128),0))</f>
        <v>#N/A</v>
      </c>
    </row>
  </sheetData>
  <mergeCells count="3">
    <mergeCell ref="I4:P4"/>
    <mergeCell ref="I5:P16"/>
    <mergeCell ref="I27:P27"/>
  </mergeCells>
  <conditionalFormatting sqref="J4 L2:L3">
    <cfRule type="containsText" dxfId="14" priority="14" operator="containsText" text="Above Mean">
      <formula>NOT(ISERROR(SEARCH("Above Mean",J2)))</formula>
    </cfRule>
    <cfRule type="containsText" dxfId="13" priority="15" operator="containsText" text="Below Mean">
      <formula>NOT(ISERROR(SEARCH("Below Mean",J2)))</formula>
    </cfRule>
  </conditionalFormatting>
  <conditionalFormatting sqref="K4 M2:M3">
    <cfRule type="containsText" dxfId="12" priority="12" operator="containsText" text="Down">
      <formula>NOT(ISERROR(SEARCH("Down",K2)))</formula>
    </cfRule>
    <cfRule type="containsText" dxfId="11" priority="13" operator="containsText" text="Up">
      <formula>NOT(ISERROR(SEARCH("Up",K2)))</formula>
    </cfRule>
  </conditionalFormatting>
  <conditionalFormatting sqref="J27:J28">
    <cfRule type="containsText" dxfId="10" priority="10" operator="containsText" text="Above Mean">
      <formula>NOT(ISERROR(SEARCH("Above Mean",J27)))</formula>
    </cfRule>
    <cfRule type="containsText" dxfId="9" priority="11" operator="containsText" text="Below Mean">
      <formula>NOT(ISERROR(SEARCH("Below Mean",J27)))</formula>
    </cfRule>
  </conditionalFormatting>
  <conditionalFormatting sqref="K27:K28">
    <cfRule type="containsText" dxfId="8" priority="8" operator="containsText" text="Down">
      <formula>NOT(ISERROR(SEARCH("Down",K27)))</formula>
    </cfRule>
    <cfRule type="containsText" dxfId="7" priority="9" operator="containsText" text="Up">
      <formula>NOT(ISERROR(SEARCH("Up",K27)))</formula>
    </cfRule>
  </conditionalFormatting>
  <conditionalFormatting sqref="I17:I23 I25 I29:I159">
    <cfRule type="notContainsBlanks" dxfId="6" priority="7">
      <formula>LEN(TRIM(I17))&gt;0</formula>
    </cfRule>
  </conditionalFormatting>
  <conditionalFormatting sqref="J17:J19 J22:J25 J29:J159">
    <cfRule type="containsText" dxfId="5" priority="5" operator="containsText" text="Above Mean">
      <formula>NOT(ISERROR(SEARCH("Above Mean",J17)))</formula>
    </cfRule>
    <cfRule type="containsText" dxfId="4" priority="6" operator="containsText" text="Below Mean">
      <formula>NOT(ISERROR(SEARCH("Below Mean",J17)))</formula>
    </cfRule>
  </conditionalFormatting>
  <conditionalFormatting sqref="K17:K25 K29:K159">
    <cfRule type="containsText" dxfId="3" priority="3" operator="containsText" text="Down">
      <formula>NOT(ISERROR(SEARCH("Down",K17)))</formula>
    </cfRule>
    <cfRule type="containsText" dxfId="2" priority="4" operator="containsText" text="Up">
      <formula>NOT(ISERROR(SEARCH("Up",K17)))</formula>
    </cfRule>
  </conditionalFormatting>
  <conditionalFormatting sqref="J20:J21">
    <cfRule type="containsText" dxfId="1" priority="1" operator="containsText" text="Above Mean">
      <formula>NOT(ISERROR(SEARCH("Above Mean",J20)))</formula>
    </cfRule>
    <cfRule type="containsText" dxfId="0" priority="2" operator="containsText" text="Below Mean">
      <formula>NOT(ISERROR(SEARCH("Below Mean",J20)))</formula>
    </cfRule>
  </conditionalFormatting>
  <dataValidations count="1">
    <dataValidation type="list" allowBlank="1" showInputMessage="1" showErrorMessage="1" sqref="L17:L25 L29:L159" xr:uid="{971EF7A8-640A-43CE-9D0B-BC70081319C7}">
      <formula1>$J$20:$J$21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48576"/>
  <sheetViews>
    <sheetView showGridLines="0" showRowColHeaders="0" tabSelected="1" zoomScale="80" zoomScaleNormal="80" workbookViewId="0">
      <selection activeCell="M17" sqref="M17"/>
    </sheetView>
  </sheetViews>
  <sheetFormatPr defaultColWidth="0" defaultRowHeight="14.5" zeroHeight="1" x14ac:dyDescent="0.35"/>
  <cols>
    <col min="1" max="1" width="3.6328125" customWidth="1"/>
    <col min="2" max="12" width="8.7265625" customWidth="1"/>
    <col min="13" max="13" width="3.6328125" customWidth="1"/>
    <col min="14" max="24" width="8.7265625" customWidth="1"/>
    <col min="25" max="25" width="3.6328125" customWidth="1"/>
    <col min="26" max="16384" width="8.7265625" hidden="1"/>
  </cols>
  <sheetData>
    <row r="1" x14ac:dyDescent="0.35"/>
    <row r="2" x14ac:dyDescent="0.35"/>
    <row r="3" x14ac:dyDescent="0.35"/>
    <row r="4" x14ac:dyDescent="0.35"/>
    <row r="5" x14ac:dyDescent="0.35"/>
    <row r="6" x14ac:dyDescent="0.35"/>
    <row r="7" x14ac:dyDescent="0.35"/>
    <row r="8" x14ac:dyDescent="0.35"/>
    <row r="9" x14ac:dyDescent="0.35"/>
    <row r="10" x14ac:dyDescent="0.35"/>
    <row r="11" x14ac:dyDescent="0.35"/>
    <row r="12" x14ac:dyDescent="0.35"/>
    <row r="13" x14ac:dyDescent="0.35"/>
    <row r="14" x14ac:dyDescent="0.35"/>
    <row r="15" x14ac:dyDescent="0.35"/>
    <row r="16" x14ac:dyDescent="0.35"/>
    <row r="17" spans="2:24" x14ac:dyDescent="0.35"/>
    <row r="18" spans="2:24" x14ac:dyDescent="0.35"/>
    <row r="19" spans="2:24" x14ac:dyDescent="0.35"/>
    <row r="20" spans="2:24" x14ac:dyDescent="0.35"/>
    <row r="21" spans="2:24" x14ac:dyDescent="0.35"/>
    <row r="22" spans="2:24" x14ac:dyDescent="0.35"/>
    <row r="23" spans="2:24" x14ac:dyDescent="0.35"/>
    <row r="24" spans="2:24" x14ac:dyDescent="0.35">
      <c r="B24" s="36" t="s">
        <v>177</v>
      </c>
      <c r="C24" s="36"/>
      <c r="D24" s="36"/>
      <c r="E24" s="36"/>
      <c r="F24" s="36"/>
      <c r="G24" s="36"/>
      <c r="H24" s="36"/>
      <c r="I24" s="36"/>
      <c r="J24" s="36"/>
      <c r="K24" s="36"/>
      <c r="L24" s="36"/>
      <c r="M24" s="36"/>
      <c r="N24" s="36"/>
      <c r="O24" s="36"/>
      <c r="P24" s="36"/>
      <c r="Q24" s="36"/>
      <c r="R24" s="36"/>
      <c r="S24" s="36"/>
      <c r="T24" s="36"/>
      <c r="U24" s="36"/>
      <c r="V24" s="36"/>
      <c r="W24" s="36"/>
      <c r="X24" s="36"/>
    </row>
    <row r="25" spans="2:24" x14ac:dyDescent="0.35">
      <c r="B25" s="36"/>
      <c r="C25" s="36"/>
      <c r="D25" s="36"/>
      <c r="E25" s="36"/>
      <c r="F25" s="36"/>
      <c r="G25" s="36"/>
      <c r="H25" s="36"/>
      <c r="I25" s="36"/>
      <c r="J25" s="36"/>
      <c r="K25" s="36"/>
      <c r="L25" s="36"/>
      <c r="M25" s="36"/>
      <c r="N25" s="36"/>
      <c r="O25" s="36"/>
      <c r="P25" s="36"/>
      <c r="Q25" s="36"/>
      <c r="R25" s="36"/>
      <c r="S25" s="36"/>
      <c r="T25" s="36"/>
      <c r="U25" s="36"/>
      <c r="V25" s="36"/>
      <c r="W25" s="36"/>
      <c r="X25" s="36"/>
    </row>
    <row r="26" spans="2:24" ht="5" customHeight="1" x14ac:dyDescent="0.35"/>
    <row r="27" spans="2:24" x14ac:dyDescent="0.35">
      <c r="C27" s="36" t="s">
        <v>171</v>
      </c>
      <c r="D27" s="36"/>
      <c r="E27" s="36"/>
      <c r="F27" s="36"/>
      <c r="G27" s="36"/>
      <c r="H27" s="36"/>
      <c r="I27" s="36"/>
      <c r="J27" s="36"/>
      <c r="K27" s="36"/>
      <c r="L27" s="36"/>
      <c r="M27" s="36"/>
      <c r="N27" s="36"/>
      <c r="O27" s="36"/>
      <c r="P27" s="36"/>
      <c r="Q27" s="36"/>
      <c r="R27" s="36"/>
      <c r="S27" s="36"/>
      <c r="T27" s="36"/>
      <c r="U27" s="36"/>
      <c r="V27" s="36"/>
      <c r="W27" s="36"/>
      <c r="X27" s="36"/>
    </row>
    <row r="28" spans="2:24" x14ac:dyDescent="0.35">
      <c r="C28" s="36"/>
      <c r="D28" s="36"/>
      <c r="E28" s="36"/>
      <c r="F28" s="36"/>
      <c r="G28" s="36"/>
      <c r="H28" s="36"/>
      <c r="I28" s="36"/>
      <c r="J28" s="36"/>
      <c r="K28" s="36"/>
      <c r="L28" s="36"/>
      <c r="M28" s="36"/>
      <c r="N28" s="36"/>
      <c r="O28" s="36"/>
      <c r="P28" s="36"/>
      <c r="Q28" s="36"/>
      <c r="R28" s="36"/>
      <c r="S28" s="36"/>
      <c r="T28" s="36"/>
      <c r="U28" s="36"/>
      <c r="V28" s="36"/>
      <c r="W28" s="36"/>
      <c r="X28" s="36"/>
    </row>
    <row r="29" spans="2:24" ht="5" customHeight="1" x14ac:dyDescent="0.35"/>
    <row r="30" spans="2:24" x14ac:dyDescent="0.35">
      <c r="C30" s="36" t="s">
        <v>172</v>
      </c>
      <c r="D30" s="36"/>
      <c r="E30" s="36"/>
      <c r="F30" s="36"/>
      <c r="G30" s="36"/>
      <c r="H30" s="36"/>
      <c r="I30" s="36"/>
      <c r="J30" s="36"/>
      <c r="K30" s="36"/>
      <c r="L30" s="36"/>
      <c r="M30" s="36"/>
      <c r="N30" s="36"/>
      <c r="O30" s="36"/>
      <c r="P30" s="36"/>
      <c r="Q30" s="36"/>
      <c r="R30" s="36"/>
      <c r="S30" s="36"/>
      <c r="T30" s="36"/>
      <c r="U30" s="36"/>
      <c r="V30" s="36"/>
      <c r="W30" s="36"/>
      <c r="X30" s="36"/>
    </row>
    <row r="31" spans="2:24" x14ac:dyDescent="0.35">
      <c r="C31" s="36"/>
      <c r="D31" s="36"/>
      <c r="E31" s="36"/>
      <c r="F31" s="36"/>
      <c r="G31" s="36"/>
      <c r="H31" s="36"/>
      <c r="I31" s="36"/>
      <c r="J31" s="36"/>
      <c r="K31" s="36"/>
      <c r="L31" s="36"/>
      <c r="M31" s="36"/>
      <c r="N31" s="36"/>
      <c r="O31" s="36"/>
      <c r="P31" s="36"/>
      <c r="Q31" s="36"/>
      <c r="R31" s="36"/>
      <c r="S31" s="36"/>
      <c r="T31" s="36"/>
      <c r="U31" s="36"/>
      <c r="V31" s="36"/>
      <c r="W31" s="36"/>
      <c r="X31" s="36"/>
    </row>
    <row r="32" spans="2:24" ht="5" customHeight="1" x14ac:dyDescent="0.35"/>
    <row r="33" spans="3:24" x14ac:dyDescent="0.35">
      <c r="C33" s="36" t="s">
        <v>173</v>
      </c>
      <c r="D33" s="36"/>
      <c r="E33" s="36"/>
      <c r="F33" s="36"/>
      <c r="G33" s="36"/>
      <c r="H33" s="36"/>
      <c r="I33" s="36"/>
      <c r="J33" s="36"/>
      <c r="K33" s="36"/>
      <c r="L33" s="36"/>
      <c r="M33" s="36"/>
      <c r="N33" s="36"/>
      <c r="O33" s="36"/>
      <c r="P33" s="36"/>
      <c r="Q33" s="36"/>
      <c r="R33" s="36"/>
      <c r="S33" s="36"/>
      <c r="T33" s="36"/>
      <c r="U33" s="36"/>
      <c r="V33" s="36"/>
      <c r="W33" s="36"/>
      <c r="X33" s="36"/>
    </row>
    <row r="34" spans="3:24" x14ac:dyDescent="0.35">
      <c r="C34" s="36"/>
      <c r="D34" s="36"/>
      <c r="E34" s="36"/>
      <c r="F34" s="36"/>
      <c r="G34" s="36"/>
      <c r="H34" s="36"/>
      <c r="I34" s="36"/>
      <c r="J34" s="36"/>
      <c r="K34" s="36"/>
      <c r="L34" s="36"/>
      <c r="M34" s="36"/>
      <c r="N34" s="36"/>
      <c r="O34" s="36"/>
      <c r="P34" s="36"/>
      <c r="Q34" s="36"/>
      <c r="R34" s="36"/>
      <c r="S34" s="36"/>
      <c r="T34" s="36"/>
      <c r="U34" s="36"/>
      <c r="V34" s="36"/>
      <c r="W34" s="36"/>
      <c r="X34" s="36"/>
    </row>
    <row r="35" spans="3:24" ht="5" customHeight="1" x14ac:dyDescent="0.35">
      <c r="C35" s="24"/>
      <c r="D35" s="24"/>
      <c r="E35" s="24"/>
      <c r="F35" s="24"/>
      <c r="G35" s="24"/>
      <c r="H35" s="24"/>
      <c r="I35" s="24"/>
      <c r="J35" s="24"/>
      <c r="K35" s="24"/>
      <c r="L35" s="24"/>
      <c r="M35" s="24"/>
      <c r="N35" s="24"/>
      <c r="O35" s="24"/>
      <c r="P35" s="24"/>
      <c r="Q35" s="24"/>
      <c r="R35" s="24"/>
      <c r="S35" s="24"/>
      <c r="T35" s="24"/>
      <c r="U35" s="24"/>
      <c r="V35" s="24"/>
      <c r="W35" s="24"/>
      <c r="X35" s="24"/>
    </row>
    <row r="36" spans="3:24" x14ac:dyDescent="0.35">
      <c r="C36" s="36" t="s">
        <v>175</v>
      </c>
      <c r="D36" s="36"/>
      <c r="E36" s="36"/>
      <c r="F36" s="36"/>
      <c r="G36" s="36"/>
      <c r="H36" s="36"/>
      <c r="I36" s="36"/>
      <c r="J36" s="36"/>
      <c r="K36" s="36"/>
      <c r="L36" s="36"/>
      <c r="M36" s="36"/>
      <c r="N36" s="36"/>
      <c r="O36" s="36"/>
      <c r="P36" s="36"/>
      <c r="Q36" s="36"/>
      <c r="R36" s="36"/>
      <c r="S36" s="36"/>
      <c r="T36" s="36"/>
      <c r="U36" s="36"/>
      <c r="V36" s="36"/>
      <c r="W36" s="36"/>
      <c r="X36" s="36"/>
    </row>
    <row r="37" spans="3:24" x14ac:dyDescent="0.35">
      <c r="C37" s="36"/>
      <c r="D37" s="36"/>
      <c r="E37" s="36"/>
      <c r="F37" s="36"/>
      <c r="G37" s="36"/>
      <c r="H37" s="36"/>
      <c r="I37" s="36"/>
      <c r="J37" s="36"/>
      <c r="K37" s="36"/>
      <c r="L37" s="36"/>
      <c r="M37" s="36"/>
      <c r="N37" s="36"/>
      <c r="O37" s="36"/>
      <c r="P37" s="36"/>
      <c r="Q37" s="36"/>
      <c r="R37" s="36"/>
      <c r="S37" s="36"/>
      <c r="T37" s="36"/>
      <c r="U37" s="36"/>
      <c r="V37" s="36"/>
      <c r="W37" s="36"/>
      <c r="X37" s="36"/>
    </row>
    <row r="38" spans="3:24" ht="5" customHeight="1" x14ac:dyDescent="0.35">
      <c r="C38" s="24"/>
      <c r="D38" s="24"/>
      <c r="E38" s="24"/>
      <c r="F38" s="24"/>
      <c r="G38" s="24"/>
      <c r="H38" s="24"/>
      <c r="I38" s="24"/>
      <c r="J38" s="24"/>
      <c r="K38" s="24"/>
      <c r="L38" s="24"/>
      <c r="M38" s="24"/>
      <c r="N38" s="24"/>
      <c r="O38" s="24"/>
      <c r="P38" s="24"/>
      <c r="Q38" s="24"/>
      <c r="R38" s="24"/>
      <c r="S38" s="24"/>
      <c r="T38" s="24"/>
      <c r="U38" s="24"/>
      <c r="V38" s="24"/>
      <c r="W38" s="24"/>
      <c r="X38" s="24"/>
    </row>
    <row r="39" spans="3:24" x14ac:dyDescent="0.35">
      <c r="C39" s="36" t="s">
        <v>174</v>
      </c>
      <c r="D39" s="36"/>
      <c r="E39" s="36"/>
      <c r="F39" s="36"/>
      <c r="G39" s="36"/>
      <c r="H39" s="36"/>
      <c r="I39" s="36"/>
      <c r="J39" s="36"/>
      <c r="K39" s="36"/>
      <c r="L39" s="36"/>
      <c r="M39" s="36"/>
      <c r="N39" s="36"/>
      <c r="O39" s="36"/>
      <c r="P39" s="36"/>
      <c r="Q39" s="36"/>
      <c r="R39" s="36"/>
      <c r="S39" s="36"/>
      <c r="T39" s="36"/>
      <c r="U39" s="36"/>
      <c r="V39" s="36"/>
      <c r="W39" s="36"/>
      <c r="X39" s="36"/>
    </row>
    <row r="40" spans="3:24" x14ac:dyDescent="0.35">
      <c r="C40" s="36"/>
      <c r="D40" s="36"/>
      <c r="E40" s="36"/>
      <c r="F40" s="36"/>
      <c r="G40" s="36"/>
      <c r="H40" s="36"/>
      <c r="I40" s="36"/>
      <c r="J40" s="36"/>
      <c r="K40" s="36"/>
      <c r="L40" s="36"/>
      <c r="M40" s="36"/>
      <c r="N40" s="36"/>
      <c r="O40" s="36"/>
      <c r="P40" s="36"/>
      <c r="Q40" s="36"/>
      <c r="R40" s="36"/>
      <c r="S40" s="36"/>
      <c r="T40" s="36"/>
      <c r="U40" s="36"/>
      <c r="V40" s="36"/>
      <c r="W40" s="36"/>
      <c r="X40" s="36"/>
    </row>
    <row r="41" spans="3:24" ht="5" customHeight="1" x14ac:dyDescent="0.35"/>
    <row r="42" spans="3:24" x14ac:dyDescent="0.35">
      <c r="C42" s="36" t="s">
        <v>176</v>
      </c>
      <c r="D42" s="36"/>
      <c r="E42" s="36"/>
      <c r="F42" s="36"/>
      <c r="G42" s="36"/>
      <c r="H42" s="36"/>
      <c r="I42" s="36"/>
      <c r="J42" s="36"/>
      <c r="K42" s="36"/>
      <c r="L42" s="36"/>
      <c r="M42" s="36"/>
      <c r="N42" s="36"/>
      <c r="O42" s="36"/>
      <c r="P42" s="36"/>
      <c r="Q42" s="36"/>
      <c r="R42" s="36"/>
      <c r="S42" s="36"/>
      <c r="T42" s="36"/>
      <c r="U42" s="36"/>
      <c r="V42" s="36"/>
      <c r="W42" s="36"/>
      <c r="X42" s="36"/>
    </row>
    <row r="43" spans="3:24" x14ac:dyDescent="0.35">
      <c r="C43" s="36"/>
      <c r="D43" s="36"/>
      <c r="E43" s="36"/>
      <c r="F43" s="36"/>
      <c r="G43" s="36"/>
      <c r="H43" s="36"/>
      <c r="I43" s="36"/>
      <c r="J43" s="36"/>
      <c r="K43" s="36"/>
      <c r="L43" s="36"/>
      <c r="M43" s="36"/>
      <c r="N43" s="36"/>
      <c r="O43" s="36"/>
      <c r="P43" s="36"/>
      <c r="Q43" s="36"/>
      <c r="R43" s="36"/>
      <c r="S43" s="36"/>
      <c r="T43" s="36"/>
      <c r="U43" s="36"/>
      <c r="V43" s="36"/>
      <c r="W43" s="36"/>
      <c r="X43" s="36"/>
    </row>
    <row r="79" x14ac:dyDescent="0.35"/>
    <row r="80" x14ac:dyDescent="0.35"/>
    <row r="1048576" x14ac:dyDescent="0.35"/>
  </sheetData>
  <mergeCells count="7">
    <mergeCell ref="C42:X43"/>
    <mergeCell ref="C36:X37"/>
    <mergeCell ref="B24:X25"/>
    <mergeCell ref="C27:X28"/>
    <mergeCell ref="C30:X31"/>
    <mergeCell ref="C33:X34"/>
    <mergeCell ref="C39:X4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6361F09B21A804F824D0804817B9451" ma:contentTypeVersion="13" ma:contentTypeDescription="Create a new document." ma:contentTypeScope="" ma:versionID="25a5884fc7d9c97f01225f592dd093a8">
  <xsd:schema xmlns:xsd="http://www.w3.org/2001/XMLSchema" xmlns:xs="http://www.w3.org/2001/XMLSchema" xmlns:p="http://schemas.microsoft.com/office/2006/metadata/properties" xmlns:ns2="47dd78af-cfc5-4e7a-8799-591ad7ced2cf" xmlns:ns3="91879da0-9969-4788-bbb1-7f1899c198fe" targetNamespace="http://schemas.microsoft.com/office/2006/metadata/properties" ma:root="true" ma:fieldsID="cf1bd64b2287d6d71abedc4a55e9ddae" ns2:_="" ns3:_="">
    <xsd:import namespace="47dd78af-cfc5-4e7a-8799-591ad7ced2cf"/>
    <xsd:import namespace="91879da0-9969-4788-bbb1-7f1899c198f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dd78af-cfc5-4e7a-8799-591ad7ced2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1879da0-9969-4788-bbb1-7f1899c198f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11F1A2-B7D4-4814-BAE7-3E4B3141EE96}">
  <ds:schemaRefs>
    <ds:schemaRef ds:uri="http://purl.org/dc/terms/"/>
    <ds:schemaRef ds:uri="http://schemas.microsoft.com/office/2006/documentManagement/types"/>
    <ds:schemaRef ds:uri="http://purl.org/dc/dcmitype/"/>
    <ds:schemaRef ds:uri="91879da0-9969-4788-bbb1-7f1899c198f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47dd78af-cfc5-4e7a-8799-591ad7ced2cf"/>
    <ds:schemaRef ds:uri="http://www.w3.org/XML/1998/namespace"/>
  </ds:schemaRefs>
</ds:datastoreItem>
</file>

<file path=customXml/itemProps2.xml><?xml version="1.0" encoding="utf-8"?>
<ds:datastoreItem xmlns:ds="http://schemas.openxmlformats.org/officeDocument/2006/customXml" ds:itemID="{DF809B69-3F41-404B-974F-29B64E23C5C2}">
  <ds:schemaRefs>
    <ds:schemaRef ds:uri="http://schemas.microsoft.com/sharepoint/v3/contenttype/forms"/>
  </ds:schemaRefs>
</ds:datastoreItem>
</file>

<file path=customXml/itemProps3.xml><?xml version="1.0" encoding="utf-8"?>
<ds:datastoreItem xmlns:ds="http://schemas.openxmlformats.org/officeDocument/2006/customXml" ds:itemID="{9876A928-4E4C-471F-8695-A171D4D56B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dd78af-cfc5-4e7a-8799-591ad7ced2cf"/>
    <ds:schemaRef ds:uri="91879da0-9969-4788-bbb1-7f1899c198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Mortality Data - Incident Date</vt:lpstr>
      <vt:lpstr>Mortality Data - Reported Date</vt:lpstr>
      <vt:lpstr>Mortality Graphs</vt:lpstr>
    </vt:vector>
  </TitlesOfParts>
  <Company>CLCH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Sharp</dc:creator>
  <cp:lastModifiedBy>Shannon Robinson</cp:lastModifiedBy>
  <dcterms:created xsi:type="dcterms:W3CDTF">2021-08-27T09:24:05Z</dcterms:created>
  <dcterms:modified xsi:type="dcterms:W3CDTF">2022-02-04T12:04:46Z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0x01010036361F09B21A804F824D0804817B9451</vt:lpwstr>
  </property>
</Properties>
</file>